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defaultThemeVersion="124226"/>
  <mc:AlternateContent xmlns:mc="http://schemas.openxmlformats.org/markup-compatibility/2006">
    <mc:Choice Requires="x15">
      <x15ac:absPath xmlns:x15ac="http://schemas.microsoft.com/office/spreadsheetml/2010/11/ac" url="https://vgtpl.sharepoint.com/sites/Clients/Clients/CSR - General/CSR_PGH Website/"/>
    </mc:Choice>
  </mc:AlternateContent>
  <xr:revisionPtr revIDLastSave="12" documentId="13_ncr:1_{66645104-DFC0-4919-81A3-D7CEFD43ED20}" xr6:coauthVersionLast="47" xr6:coauthVersionMax="47" xr10:uidLastSave="{00712684-096F-4E87-A523-DF3521324543}"/>
  <bookViews>
    <workbookView xWindow="-120" yWindow="-120" windowWidth="29040" windowHeight="15840" firstSheet="1" activeTab="1" xr2:uid="{00000000-000D-0000-FFFF-FFFF00000000}"/>
  </bookViews>
  <sheets>
    <sheet name="Point 1" sheetId="5" state="hidden" r:id="rId1"/>
    <sheet name="Point 1 " sheetId="19" r:id="rId2"/>
    <sheet name="Point 2" sheetId="18" r:id="rId3"/>
    <sheet name="Point 3" sheetId="6" state="hidden" r:id="rId4"/>
    <sheet name="Point 3 " sheetId="20" r:id="rId5"/>
    <sheet name="Point 4" sheetId="7" state="hidden" r:id="rId6"/>
    <sheet name="Point 4 " sheetId="21" r:id="rId7"/>
    <sheet name="Sampling Point Location Map" sheetId="4" r:id="rId8"/>
    <sheet name="Dust" sheetId="8" state="hidden" r:id="rId9"/>
    <sheet name="dust map" sheetId="14" state="hidden" r:id="rId10"/>
    <sheet name="clay storage" sheetId="9" state="hidden" r:id="rId11"/>
    <sheet name="stack annual loads" sheetId="10" state="hidden" r:id="rId12"/>
    <sheet name="stormwater" sheetId="11" state="hidden" r:id="rId13"/>
    <sheet name="stormwater map" sheetId="15" state="hidden" r:id="rId14"/>
    <sheet name="Noise" sheetId="12" state="hidden" r:id="rId15"/>
    <sheet name="noise map" sheetId="13" state="hidden" r:id="rId16"/>
    <sheet name="landfill" sheetId="17" state="hidden" r:id="rId17"/>
  </sheets>
  <definedNames>
    <definedName name="_xlnm.Print_Area" localSheetId="10">'clay storage'!$A$1:$P$15</definedName>
    <definedName name="_xlnm.Print_Area" localSheetId="8">Dust!$A$1:$O$63</definedName>
    <definedName name="_xlnm.Print_Area" localSheetId="16">landfill!$A$1:$P$49</definedName>
    <definedName name="_xlnm.Print_Area" localSheetId="14">Noise!$A$1:$Q$24</definedName>
    <definedName name="_xlnm.Print_Area" localSheetId="0">'Point 1'!$A$1:$P$20</definedName>
    <definedName name="_xlnm.Print_Area" localSheetId="3">'Point 3'!$A$1:$O$47</definedName>
    <definedName name="_xlnm.Print_Area" localSheetId="5">'Point 4'!$A$1:$O$87</definedName>
    <definedName name="_xlnm.Print_Area" localSheetId="7">'Sampling Point Location Map'!$A$1:$N$54</definedName>
    <definedName name="_xlnm.Print_Area" localSheetId="11">'stack annual loads'!$A$1:$O$14</definedName>
    <definedName name="_xlnm.Print_Area" localSheetId="12">stormwater!$A$1:$O$13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5" i="21" l="1"/>
  <c r="C215" i="21"/>
  <c r="B215" i="21"/>
  <c r="D214" i="21"/>
  <c r="C214" i="21"/>
  <c r="B214" i="21"/>
  <c r="D213" i="21"/>
  <c r="C213" i="21"/>
  <c r="B213" i="21"/>
  <c r="D212" i="21"/>
  <c r="C212" i="21"/>
  <c r="B212" i="21"/>
  <c r="C209" i="21"/>
  <c r="D209" i="21"/>
  <c r="C208" i="21"/>
  <c r="D208" i="21"/>
  <c r="C207" i="21"/>
  <c r="D207" i="21"/>
  <c r="C206" i="21"/>
  <c r="D206" i="21"/>
  <c r="B209" i="21"/>
  <c r="B208" i="21"/>
  <c r="B207" i="21"/>
  <c r="B206" i="21"/>
  <c r="C74" i="20"/>
  <c r="D74" i="20"/>
  <c r="E74" i="20"/>
  <c r="F74" i="20"/>
  <c r="G74" i="20"/>
  <c r="C73" i="20"/>
  <c r="D73" i="20"/>
  <c r="E73" i="20"/>
  <c r="F73" i="20"/>
  <c r="G73" i="20"/>
  <c r="C72" i="20"/>
  <c r="D72" i="20"/>
  <c r="E72" i="20"/>
  <c r="F72" i="20"/>
  <c r="G72" i="20"/>
  <c r="B75" i="20"/>
  <c r="B74" i="20"/>
  <c r="B73" i="20"/>
  <c r="B72" i="20"/>
  <c r="C83" i="20"/>
  <c r="D83" i="20"/>
  <c r="E83" i="20"/>
  <c r="F83" i="20"/>
  <c r="G83" i="20"/>
  <c r="C82" i="20"/>
  <c r="D82" i="20"/>
  <c r="E82" i="20"/>
  <c r="F82" i="20"/>
  <c r="G82" i="20"/>
  <c r="C81" i="20"/>
  <c r="D81" i="20"/>
  <c r="E81" i="20"/>
  <c r="F81" i="20"/>
  <c r="G81" i="20"/>
  <c r="C80" i="20"/>
  <c r="D80" i="20"/>
  <c r="E80" i="20"/>
  <c r="F80" i="20"/>
  <c r="G80" i="20"/>
  <c r="B83" i="20"/>
  <c r="B82" i="20"/>
  <c r="B81" i="20"/>
  <c r="B80" i="20"/>
  <c r="C190" i="21" l="1"/>
  <c r="D190" i="21"/>
  <c r="C191" i="21"/>
  <c r="D191" i="21"/>
  <c r="C192" i="21"/>
  <c r="D192" i="21"/>
  <c r="C193" i="21"/>
  <c r="D193" i="21"/>
  <c r="B193" i="21"/>
  <c r="B192" i="21"/>
  <c r="B191" i="21"/>
  <c r="B190" i="21"/>
  <c r="C169" i="21"/>
  <c r="C170" i="21"/>
  <c r="C171" i="21"/>
  <c r="C172" i="21"/>
  <c r="B172" i="21"/>
  <c r="B171" i="21"/>
  <c r="B170" i="21"/>
  <c r="B169" i="21"/>
  <c r="D169" i="21" l="1"/>
  <c r="E20" i="10" l="1"/>
  <c r="E19" i="10"/>
  <c r="E18" i="10"/>
  <c r="E17" i="10"/>
  <c r="E16" i="10"/>
  <c r="E15" i="10"/>
  <c r="H28" i="9"/>
  <c r="H21" i="9"/>
  <c r="E17" i="9"/>
  <c r="E16" i="9" s="1"/>
  <c r="H14" i="9"/>
  <c r="E10" i="9"/>
  <c r="E9" i="9" s="1"/>
  <c r="C161" i="21"/>
  <c r="B161" i="21"/>
  <c r="C160" i="21"/>
  <c r="B160" i="21"/>
  <c r="C159" i="21"/>
  <c r="B159" i="21"/>
  <c r="C158" i="21"/>
  <c r="B158" i="21"/>
  <c r="D149" i="21"/>
  <c r="C149" i="21"/>
  <c r="B149" i="21"/>
  <c r="D148" i="21"/>
  <c r="C148" i="21"/>
  <c r="B148" i="21"/>
  <c r="D147" i="21"/>
  <c r="C147" i="21"/>
  <c r="B147" i="21"/>
  <c r="D146" i="21"/>
  <c r="C146" i="21"/>
  <c r="B146" i="21"/>
  <c r="D135" i="21"/>
  <c r="C135" i="21"/>
  <c r="B135" i="21"/>
  <c r="D134" i="21"/>
  <c r="C134" i="21"/>
  <c r="B134" i="21"/>
  <c r="D133" i="21"/>
  <c r="C133" i="21"/>
  <c r="B133" i="21"/>
  <c r="D132" i="21"/>
  <c r="C132" i="21"/>
  <c r="B132" i="21"/>
  <c r="D101" i="21"/>
  <c r="C101" i="21"/>
  <c r="B101" i="21"/>
  <c r="D100" i="21"/>
  <c r="C100" i="21"/>
  <c r="B100" i="21"/>
  <c r="D99" i="21"/>
  <c r="C99" i="21"/>
  <c r="B99" i="21"/>
  <c r="D98" i="21"/>
  <c r="C98" i="21"/>
  <c r="B98" i="21"/>
  <c r="C90" i="21"/>
  <c r="B90" i="21"/>
  <c r="C89" i="21"/>
  <c r="B89" i="21"/>
  <c r="C88" i="21"/>
  <c r="B88" i="21"/>
  <c r="C87" i="21"/>
  <c r="B87" i="21"/>
  <c r="D79" i="21"/>
  <c r="D78" i="21"/>
  <c r="D77" i="21"/>
  <c r="D76" i="21"/>
  <c r="D74" i="21"/>
  <c r="D73" i="21"/>
  <c r="D72" i="21"/>
  <c r="D70" i="21"/>
  <c r="D58" i="21"/>
  <c r="D52" i="21"/>
  <c r="E286" i="7"/>
  <c r="E282" i="7"/>
  <c r="E278" i="7"/>
  <c r="E274" i="7"/>
  <c r="E266" i="7"/>
  <c r="E262" i="7"/>
  <c r="E258" i="7"/>
  <c r="E250" i="7"/>
  <c r="E202" i="7"/>
  <c r="E178" i="7"/>
  <c r="G68" i="20"/>
  <c r="F68" i="20"/>
  <c r="E68" i="20"/>
  <c r="D68" i="20"/>
  <c r="C68" i="20"/>
  <c r="B68" i="20"/>
  <c r="G67" i="20"/>
  <c r="F67" i="20"/>
  <c r="E67" i="20"/>
  <c r="D67" i="20"/>
  <c r="C67" i="20"/>
  <c r="B67" i="20"/>
  <c r="G66" i="20"/>
  <c r="F66" i="20"/>
  <c r="E66" i="20"/>
  <c r="D66" i="20"/>
  <c r="C66" i="20"/>
  <c r="B66" i="20"/>
  <c r="G65" i="20"/>
  <c r="F65" i="20"/>
  <c r="E65" i="20"/>
  <c r="D65" i="20"/>
  <c r="C65" i="20"/>
  <c r="B65" i="20"/>
  <c r="G60" i="20"/>
  <c r="F60" i="20"/>
  <c r="E60" i="20"/>
  <c r="D60" i="20"/>
  <c r="C60" i="20"/>
  <c r="B60" i="20"/>
  <c r="G59" i="20"/>
  <c r="F59" i="20"/>
  <c r="E59" i="20"/>
  <c r="D59" i="20"/>
  <c r="C59" i="20"/>
  <c r="B59" i="20"/>
  <c r="G58" i="20"/>
  <c r="F58" i="20"/>
  <c r="E58" i="20"/>
  <c r="D58" i="20"/>
  <c r="C58" i="20"/>
  <c r="B58" i="20"/>
  <c r="G57" i="20"/>
  <c r="F57" i="20"/>
  <c r="E57" i="20"/>
  <c r="D57" i="20"/>
  <c r="C57" i="20"/>
  <c r="B57" i="20"/>
  <c r="G53" i="20"/>
  <c r="F53" i="20"/>
  <c r="E53" i="20"/>
  <c r="D53" i="20"/>
  <c r="C53" i="20"/>
  <c r="B53" i="20"/>
  <c r="G52" i="20"/>
  <c r="F52" i="20"/>
  <c r="E52" i="20"/>
  <c r="D52" i="20"/>
  <c r="C52" i="20"/>
  <c r="B52" i="20"/>
  <c r="G51" i="20"/>
  <c r="F51" i="20"/>
  <c r="E51" i="20"/>
  <c r="D51" i="20"/>
  <c r="C51" i="20"/>
  <c r="B51" i="20"/>
  <c r="G50" i="20"/>
  <c r="F50" i="20"/>
  <c r="E50" i="20"/>
  <c r="D50" i="20"/>
  <c r="C50" i="20"/>
  <c r="B50" i="20"/>
  <c r="G44" i="20"/>
  <c r="F44" i="20"/>
  <c r="E44" i="20"/>
  <c r="D44" i="20"/>
  <c r="C44" i="20"/>
  <c r="B44" i="20"/>
  <c r="G43" i="20"/>
  <c r="F43" i="20"/>
  <c r="E43" i="20"/>
  <c r="D43" i="20"/>
  <c r="C43" i="20"/>
  <c r="B43" i="20"/>
  <c r="G42" i="20"/>
  <c r="F42" i="20"/>
  <c r="E42" i="20"/>
  <c r="D42" i="20"/>
  <c r="C42" i="20"/>
  <c r="B42" i="20"/>
  <c r="G41" i="20"/>
  <c r="F41" i="20"/>
  <c r="E41" i="20"/>
  <c r="D41" i="20"/>
  <c r="C41" i="20"/>
  <c r="B41" i="20"/>
  <c r="G37" i="20"/>
  <c r="F37" i="20"/>
  <c r="E37" i="20"/>
  <c r="D37" i="20"/>
  <c r="C37" i="20"/>
  <c r="B37" i="20"/>
  <c r="G36" i="20"/>
  <c r="F36" i="20"/>
  <c r="E36" i="20"/>
  <c r="D36" i="20"/>
  <c r="C36" i="20"/>
  <c r="B36" i="20"/>
  <c r="G35" i="20"/>
  <c r="F35" i="20"/>
  <c r="E35" i="20"/>
  <c r="D35" i="20"/>
  <c r="C35" i="20"/>
  <c r="B35" i="20"/>
  <c r="G34" i="20"/>
  <c r="F34" i="20"/>
  <c r="E34" i="20"/>
  <c r="D34" i="20"/>
  <c r="C34" i="20"/>
  <c r="B34" i="20"/>
  <c r="G27" i="20"/>
  <c r="F27" i="20"/>
  <c r="E27" i="20"/>
  <c r="D27" i="20"/>
  <c r="C27" i="20"/>
  <c r="G19" i="20"/>
  <c r="F19" i="20"/>
  <c r="E19" i="20"/>
  <c r="D19" i="20"/>
  <c r="C19" i="20"/>
  <c r="E24" i="5"/>
  <c r="O24" i="5" s="1"/>
  <c r="E23" i="5"/>
  <c r="E22" i="5"/>
  <c r="O19" i="5"/>
  <c r="IM17" i="5"/>
  <c r="IL17" i="5"/>
  <c r="IK17" i="5"/>
  <c r="IJ17" i="5"/>
  <c r="II17" i="5"/>
  <c r="IH17" i="5"/>
  <c r="IG17" i="5"/>
  <c r="IF17" i="5"/>
  <c r="IE17" i="5"/>
  <c r="ID17" i="5"/>
  <c r="IC17" i="5"/>
  <c r="IB17" i="5"/>
  <c r="IA17" i="5"/>
  <c r="HZ17" i="5"/>
  <c r="HY17" i="5"/>
  <c r="HX17" i="5"/>
  <c r="HW17" i="5"/>
  <c r="HV17" i="5"/>
  <c r="HU17" i="5"/>
  <c r="HT17" i="5"/>
  <c r="HS17" i="5"/>
  <c r="HR17" i="5"/>
  <c r="HQ17" i="5"/>
  <c r="HP17" i="5"/>
  <c r="HO17" i="5"/>
  <c r="HN17" i="5"/>
  <c r="HM17" i="5"/>
  <c r="HL17" i="5"/>
  <c r="HK17" i="5"/>
  <c r="HJ17" i="5"/>
  <c r="HI17" i="5"/>
  <c r="HH17" i="5"/>
  <c r="HG17" i="5"/>
  <c r="HF17" i="5"/>
  <c r="HE17" i="5"/>
  <c r="HD17" i="5"/>
  <c r="HC17" i="5"/>
  <c r="HB17" i="5"/>
  <c r="HA17" i="5"/>
  <c r="GZ17" i="5"/>
  <c r="GY17" i="5"/>
  <c r="GX17" i="5"/>
  <c r="GW17" i="5"/>
  <c r="GV17" i="5"/>
  <c r="GU17" i="5"/>
  <c r="GT17" i="5"/>
  <c r="GS17" i="5"/>
  <c r="GR17" i="5"/>
  <c r="GQ17" i="5"/>
  <c r="GP17" i="5"/>
  <c r="GO17" i="5"/>
  <c r="GN17" i="5"/>
  <c r="GM17" i="5"/>
  <c r="GL17" i="5"/>
  <c r="GK17" i="5"/>
  <c r="GJ17" i="5"/>
  <c r="GI17" i="5"/>
  <c r="GH17" i="5"/>
  <c r="GG17" i="5"/>
  <c r="GF17" i="5"/>
  <c r="GE17" i="5"/>
  <c r="GD17" i="5"/>
  <c r="GC17" i="5"/>
  <c r="GB17" i="5"/>
  <c r="GA17" i="5"/>
  <c r="FZ17" i="5"/>
  <c r="FY17" i="5"/>
  <c r="FX17" i="5"/>
  <c r="FW17" i="5"/>
  <c r="FV17" i="5"/>
  <c r="FU17" i="5"/>
  <c r="FT17" i="5"/>
  <c r="FS17" i="5"/>
  <c r="FR17" i="5"/>
  <c r="FQ17" i="5"/>
  <c r="FP17" i="5"/>
  <c r="FO17" i="5"/>
  <c r="FN17" i="5"/>
  <c r="FM17" i="5"/>
  <c r="FL17" i="5"/>
  <c r="FK17" i="5"/>
  <c r="FJ17" i="5"/>
  <c r="FI17" i="5"/>
  <c r="FH17" i="5"/>
  <c r="FG17" i="5"/>
  <c r="FF17" i="5"/>
  <c r="FE17" i="5"/>
  <c r="FD17" i="5"/>
  <c r="FC17" i="5"/>
  <c r="FB17" i="5"/>
  <c r="FA17" i="5"/>
  <c r="EZ17" i="5"/>
  <c r="EY17" i="5"/>
  <c r="EX17" i="5"/>
  <c r="EW17" i="5"/>
  <c r="EV17" i="5"/>
  <c r="EU17" i="5"/>
  <c r="ET17" i="5"/>
  <c r="ES17" i="5"/>
  <c r="ER17" i="5"/>
  <c r="EQ17" i="5"/>
  <c r="EP17" i="5"/>
  <c r="EO17" i="5"/>
  <c r="EN17" i="5"/>
  <c r="EM17" i="5"/>
  <c r="EL17" i="5"/>
  <c r="EK17" i="5"/>
  <c r="EJ17" i="5"/>
  <c r="EI17" i="5"/>
  <c r="EH17" i="5"/>
  <c r="EG17" i="5"/>
  <c r="EF17" i="5"/>
  <c r="EE17" i="5"/>
  <c r="ED17" i="5"/>
  <c r="EC17" i="5"/>
  <c r="EB17" i="5"/>
  <c r="EA17" i="5"/>
  <c r="DZ17" i="5"/>
  <c r="DY17" i="5"/>
  <c r="DX17" i="5"/>
  <c r="DW17" i="5"/>
  <c r="DV17" i="5"/>
  <c r="DU17" i="5"/>
  <c r="DT17" i="5"/>
  <c r="DS17" i="5"/>
  <c r="DR17" i="5"/>
  <c r="DQ17" i="5"/>
  <c r="DP17" i="5"/>
  <c r="DO17" i="5"/>
  <c r="DN17" i="5"/>
  <c r="DM17" i="5"/>
  <c r="DL17" i="5"/>
  <c r="DK17" i="5"/>
  <c r="DJ17" i="5"/>
  <c r="DI17" i="5"/>
  <c r="DH17" i="5"/>
  <c r="DG17"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Q102" i="7" l="1"/>
  <c r="D90" i="21"/>
  <c r="D89" i="21"/>
  <c r="D87" i="21"/>
  <c r="D88" i="21"/>
  <c r="G75" i="20"/>
  <c r="F75" i="20"/>
  <c r="E75" i="20"/>
  <c r="D75" i="20"/>
  <c r="C75"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CSR Ltd</author>
  </authors>
  <commentList>
    <comment ref="E8" authorId="0" shapeId="0" xr:uid="{00000000-0006-0000-0000-000001000000}">
      <text>
        <r>
          <rPr>
            <b/>
            <sz val="8"/>
            <color indexed="81"/>
            <rFont val="Tahoma"/>
            <family val="2"/>
          </rPr>
          <t>CSR Ltd:</t>
        </r>
        <r>
          <rPr>
            <sz val="8"/>
            <color indexed="81"/>
            <rFont val="Tahoma"/>
            <family val="2"/>
          </rPr>
          <t xml:space="preserve">
Data excluded as known to be incorrect from mass balance - Retested on the 16th May, 2012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tc={CBCA125E-ED11-4850-8A14-B6C789C7FF17}</author>
    <author>tc={2AFB81F0-17CD-4D7F-96BD-6C4A21653A99}</author>
  </authors>
  <commentList>
    <comment ref="E15" authorId="0" shapeId="0" xr:uid="{CBCA125E-ED11-4850-8A14-B6C789C7FF17}">
      <text>
        <t>[Threaded comment]
Your version of Excel allows you to read this threaded comment; however, any edits to it will get removed if the file is opened in a newer version of Excel. Learn more: https://go.microsoft.com/fwlink/?linkid=870924
Comment:
    R009295</t>
      </text>
    </comment>
    <comment ref="E16" authorId="1" shapeId="0" xr:uid="{2AFB81F0-17CD-4D7F-96BD-6C4A21653A99}">
      <text>
        <t>[Threaded comment]
Your version of Excel allows you to read this threaded comment; however, any edits to it will get removed if the file is opened in a newer version of Excel. Learn more: https://go.microsoft.com/fwlink/?linkid=870924
Comment:
    R009677</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tc={5EB4D2FC-E358-40F2-9C23-530DC9FD8963}</author>
  </authors>
  <commentList>
    <comment ref="H63" authorId="0" shapeId="0" xr:uid="{5EB4D2FC-E358-40F2-9C23-530DC9FD8963}">
      <text>
        <t>[Threaded comment]
Your version of Excel allows you to read this threaded comment; however, any edits to it will get removed if the file is opened in a newer version of Excel. Learn more: https://go.microsoft.com/fwlink/?linkid=870924
Comment:
    email 6/5/20</t>
      </text>
    </comment>
  </commentList>
</comments>
</file>

<file path=xl/sharedStrings.xml><?xml version="1.0" encoding="utf-8"?>
<sst xmlns="http://schemas.openxmlformats.org/spreadsheetml/2006/main" count="5383" uniqueCount="259">
  <si>
    <t>EPA Licence Number:</t>
  </si>
  <si>
    <t>Licensee Name:</t>
  </si>
  <si>
    <t>CSR Building Products Limited</t>
  </si>
  <si>
    <t>Licensee Address:</t>
  </si>
  <si>
    <t>Link to Licence:</t>
  </si>
  <si>
    <t>Pollutant</t>
  </si>
  <si>
    <t>Units of Measure</t>
  </si>
  <si>
    <t>Monitoring Frequency Required by Licence</t>
  </si>
  <si>
    <t>Measurement</t>
  </si>
  <si>
    <t>Date Obtained</t>
  </si>
  <si>
    <t>Date Sampled</t>
  </si>
  <si>
    <t>Date Published</t>
  </si>
  <si>
    <t>Sampling Point</t>
  </si>
  <si>
    <t>Point 1</t>
  </si>
  <si>
    <t>CORRECTION LOG</t>
  </si>
  <si>
    <t>Corrected Data</t>
  </si>
  <si>
    <t>Date Corrected</t>
  </si>
  <si>
    <t>Reason</t>
  </si>
  <si>
    <t>Point 3</t>
  </si>
  <si>
    <t>mg/L</t>
  </si>
  <si>
    <t>BOD</t>
  </si>
  <si>
    <t>TSS</t>
  </si>
  <si>
    <t>pH</t>
  </si>
  <si>
    <t>Hydrogen Flouride</t>
  </si>
  <si>
    <t>Nitrogen Oxides</t>
  </si>
  <si>
    <t>Total Solid Particles</t>
  </si>
  <si>
    <t>Yearly</t>
  </si>
  <si>
    <t>Annual</t>
  </si>
  <si>
    <t>100 percentile limit</t>
  </si>
  <si>
    <t>Exceedance (yes/no)</t>
  </si>
  <si>
    <t>no</t>
  </si>
  <si>
    <t>6.5-8.5</t>
  </si>
  <si>
    <t>yes</t>
  </si>
  <si>
    <t xml:space="preserve"> </t>
  </si>
  <si>
    <t>Exceedance / Non-ComplianceTable</t>
  </si>
  <si>
    <t>Extent of Exceedance</t>
  </si>
  <si>
    <t>Reason / Context</t>
  </si>
  <si>
    <t>L2014</t>
  </si>
  <si>
    <t>75 Townson Road, Schofields, NSW, 2762</t>
  </si>
  <si>
    <t>http://www.environment.nsw.gov.au/prpoeoapp/ViewPOEOLicence.aspx?DOCID=31186&amp;SYSUID=1&amp;LICID=2014</t>
  </si>
  <si>
    <t>Exhaust stack of the dry scrubber serving the brick kiln</t>
  </si>
  <si>
    <t>N/A</t>
  </si>
  <si>
    <t>Irrigation line from Envirocycle system</t>
  </si>
  <si>
    <t>Chlorine (free residual)</t>
  </si>
  <si>
    <t>Faecal Coliforms</t>
  </si>
  <si>
    <t>colony forming units per 100 ml</t>
  </si>
  <si>
    <t>1200% above limit</t>
  </si>
  <si>
    <t>effluent system servicing inadequate for increased load on system. Servicing frequency increased from 3 to 2 months</t>
  </si>
  <si>
    <r>
      <t>mg/m</t>
    </r>
    <r>
      <rPr>
        <vertAlign val="superscript"/>
        <sz val="9"/>
        <color indexed="8"/>
        <rFont val="Calibri"/>
        <family val="2"/>
      </rPr>
      <t>3</t>
    </r>
  </si>
  <si>
    <t>Data excluded as known to be incorrect from mass balance - Retested on the 16th May, 2012</t>
  </si>
  <si>
    <t>&lt;2</t>
  </si>
  <si>
    <t>retest following system service</t>
  </si>
  <si>
    <t>&lt;5</t>
  </si>
  <si>
    <t>Re-analysis of sample due to questionable lab result</t>
  </si>
  <si>
    <t>retest following system service. Chlorine system has been doubled in size to account for the extra people visiting the site.</t>
  </si>
  <si>
    <t>Quarterly</t>
  </si>
  <si>
    <t>Recent Licence variation (30/04/12) introduced a new reference condition of 3% O2 for all stack measurements. Discussions underway with EPA to change this through a licence variation as the site was incorrectly allocated to Group 6 from Group 4.</t>
  </si>
  <si>
    <t>Not tested</t>
  </si>
  <si>
    <t>~5</t>
  </si>
  <si>
    <t>Microbiological Comment: Membrane filtration results are reported as estimate (~) due to the growth of bacteria on the filter membrane being counted &lt;10cfu and/or &gt;100cfu.</t>
  </si>
  <si>
    <t>Solids content in effluent system too high. Solid removal frequency to be increased.</t>
  </si>
  <si>
    <t>40% above limit</t>
  </si>
  <si>
    <t>&lt;1</t>
  </si>
  <si>
    <t>Point 4</t>
  </si>
  <si>
    <t>Schofields Clay Quarry Location of Discharge Point</t>
  </si>
  <si>
    <t>Daily during any discharge</t>
  </si>
  <si>
    <t>6-8</t>
  </si>
  <si>
    <t>Dam water  measurement were within limits - surface water measurement was not because heavy rain contributed to it being out of tolerance  with water travelling over alkaline clay surface</t>
  </si>
  <si>
    <t xml:space="preserve">Dam water  measurement were within limits - surface water measurement was not because heavy rain contributed to it being out of tolerance  </t>
  </si>
  <si>
    <t xml:space="preserve">Investigating- </t>
  </si>
  <si>
    <t>From Aug 2013, all test results need to be corrected to 15% Oxygen</t>
  </si>
  <si>
    <t xml:space="preserve"> acid used to neutralize dam water weeks earlier decrease pH as dam level dropped</t>
  </si>
  <si>
    <t>Point 5</t>
  </si>
  <si>
    <t>Schofields Clay Quarry Location of Dust Monitoring SC1</t>
  </si>
  <si>
    <t>Insoluble Solids</t>
  </si>
  <si>
    <t>Ash</t>
  </si>
  <si>
    <t>Combustible Matter</t>
  </si>
  <si>
    <t>gm2/mth</t>
  </si>
  <si>
    <t>monthly</t>
  </si>
  <si>
    <t>NA</t>
  </si>
  <si>
    <t>Point 6</t>
  </si>
  <si>
    <t>Schofields Clay Quarry Location of Dust Monitoring SC2</t>
  </si>
  <si>
    <t>kL/day</t>
  </si>
  <si>
    <t>Monthly</t>
  </si>
  <si>
    <t>Fee-based activity as per EPL</t>
  </si>
  <si>
    <t>Ceramic Waste generation</t>
  </si>
  <si>
    <t>Ceramics Prod - Sydney Basin</t>
  </si>
  <si>
    <t>Mining for Minerals</t>
  </si>
  <si>
    <t>Land-based extractive activity</t>
  </si>
  <si>
    <t>Crushing, grinding or separating</t>
  </si>
  <si>
    <t>&gt;100  T</t>
  </si>
  <si>
    <t>&gt;50000 - 200000</t>
  </si>
  <si>
    <t>&gt;50000 - 100000</t>
  </si>
  <si>
    <t>&gt;100000 - 500000</t>
  </si>
  <si>
    <t>tonnes</t>
  </si>
  <si>
    <t>Fee Units</t>
  </si>
  <si>
    <t>fees</t>
  </si>
  <si>
    <t>$</t>
  </si>
  <si>
    <t>annual</t>
  </si>
  <si>
    <t>Coarse Particles</t>
  </si>
  <si>
    <t>Fine Particles</t>
  </si>
  <si>
    <t>Fluoride</t>
  </si>
  <si>
    <t xml:space="preserve">NOx year </t>
  </si>
  <si>
    <t>NOx summer</t>
  </si>
  <si>
    <t>Sulphur Oxides</t>
  </si>
  <si>
    <t>Point 7</t>
  </si>
  <si>
    <t>Schofields despatch yard Stormwater Discharge Point</t>
  </si>
  <si>
    <t>Oil &amp; grease</t>
  </si>
  <si>
    <t>ntu</t>
  </si>
  <si>
    <t>Turbidity</t>
  </si>
  <si>
    <t>Major rain event</t>
  </si>
  <si>
    <t xml:space="preserve">Figure 2.1  Aerial site view showing nearest  residences  (1, 2 and 3) and main </t>
  </si>
  <si>
    <t xml:space="preserve">noise sources (exhaust fan, wall fans, earth moving activities) </t>
  </si>
  <si>
    <t>noise sources (exhaust fan, wall fans, earth moving activities)</t>
  </si>
  <si>
    <t xml:space="preserve">Noise </t>
  </si>
  <si>
    <t>5yearly</t>
  </si>
  <si>
    <t xml:space="preserve">Units of Measure </t>
  </si>
  <si>
    <r>
      <t>L</t>
    </r>
    <r>
      <rPr>
        <sz val="8"/>
        <color indexed="8"/>
        <rFont val="Calibri"/>
        <family val="2"/>
      </rPr>
      <t>A10,15min</t>
    </r>
    <r>
      <rPr>
        <sz val="12"/>
        <color indexed="8"/>
        <rFont val="Calibri"/>
        <family val="2"/>
      </rPr>
      <t>(dBA)</t>
    </r>
  </si>
  <si>
    <t>Western PGH Boundary opposite office block</t>
  </si>
  <si>
    <t>Time of measurement</t>
  </si>
  <si>
    <t>5:30-5:45am</t>
  </si>
  <si>
    <t>Traffic on richmond road</t>
  </si>
  <si>
    <t>Traffic on richmond road, PGH noise inaudible</t>
  </si>
  <si>
    <t xml:space="preserve">Residence 9 boundary on road outside residence </t>
  </si>
  <si>
    <t xml:space="preserve">Residence 10 boundary on road outside residence </t>
  </si>
  <si>
    <t>6:15-6:30am</t>
  </si>
  <si>
    <t>Traffic noise on richmond rd</t>
  </si>
  <si>
    <t>7:00-7:15</t>
  </si>
  <si>
    <t xml:space="preserve">At PGH boundary - exhaust vent on scrubber </t>
  </si>
  <si>
    <t>7:00am</t>
  </si>
  <si>
    <t>Air intake from scrubber</t>
  </si>
  <si>
    <t>7:15am</t>
  </si>
  <si>
    <t>100 percentile limit before 7am</t>
  </si>
  <si>
    <t>100 percentile limit after 7am</t>
  </si>
  <si>
    <t>Building exhaust fans</t>
  </si>
  <si>
    <t xml:space="preserve">Residence 8 boundary on road outside residence </t>
  </si>
  <si>
    <t xml:space="preserve">At PGH boundary-exhaust vent on scrubber </t>
  </si>
  <si>
    <r>
      <t>L</t>
    </r>
    <r>
      <rPr>
        <i/>
        <sz val="8"/>
        <color indexed="8"/>
        <rFont val="Calibri"/>
        <family val="2"/>
      </rPr>
      <t>A10,15min</t>
    </r>
    <r>
      <rPr>
        <i/>
        <sz val="12"/>
        <color indexed="8"/>
        <rFont val="Calibri"/>
        <family val="2"/>
      </rPr>
      <t>(dBA)</t>
    </r>
  </si>
  <si>
    <t xml:space="preserve">Reason-Main audible noise </t>
  </si>
  <si>
    <t>general background, no noise from PGH or Richmond rd</t>
  </si>
  <si>
    <t>Silencer  was Fitted to scrubber exhaust fan16/12/11</t>
  </si>
  <si>
    <t>No</t>
  </si>
  <si>
    <t>Residence 9 boundary on road outside residence -250m from source</t>
  </si>
  <si>
    <t xml:space="preserve">exceeds if storage is included as extraction </t>
  </si>
  <si>
    <t>Waiting for reply from EPA (Ed shirking)- until then assume 50k to 100k score of 50points</t>
  </si>
  <si>
    <t>6 to 8</t>
  </si>
  <si>
    <t>Points to monitor</t>
  </si>
  <si>
    <t>Point 11</t>
  </si>
  <si>
    <t>Nitrogen</t>
  </si>
  <si>
    <t>Schofields landfill</t>
  </si>
  <si>
    <t>milligrams per litre</t>
  </si>
  <si>
    <t>Annually</t>
  </si>
  <si>
    <t>Sample Type</t>
  </si>
  <si>
    <t>Grab sample</t>
  </si>
  <si>
    <t>Alkalinity (as calcium carbonate )</t>
  </si>
  <si>
    <t xml:space="preserve">Cadmium </t>
  </si>
  <si>
    <t>Calcium</t>
  </si>
  <si>
    <t>Chloride</t>
  </si>
  <si>
    <t>Chromium</t>
  </si>
  <si>
    <t>Conductivity</t>
  </si>
  <si>
    <t>Copper</t>
  </si>
  <si>
    <t xml:space="preserve">Fluoride </t>
  </si>
  <si>
    <t xml:space="preserve">Iron </t>
  </si>
  <si>
    <t xml:space="preserve">Lead </t>
  </si>
  <si>
    <t xml:space="preserve">Magnesium </t>
  </si>
  <si>
    <t>Manganese</t>
  </si>
  <si>
    <t>Nitrogen (ammonia)</t>
  </si>
  <si>
    <t xml:space="preserve">Phosphorus (total) </t>
  </si>
  <si>
    <t xml:space="preserve">Potassium </t>
  </si>
  <si>
    <t>Redox potential millivolts</t>
  </si>
  <si>
    <t>Sodium</t>
  </si>
  <si>
    <t xml:space="preserve">Sulfate </t>
  </si>
  <si>
    <t xml:space="preserve">Temperature degrees Celsius </t>
  </si>
  <si>
    <t>Total dissolved solids</t>
  </si>
  <si>
    <t>Total Kjeldahl</t>
  </si>
  <si>
    <t>Total organic carbon</t>
  </si>
  <si>
    <t>Total Phenolics</t>
  </si>
  <si>
    <t>Total suspended solids</t>
  </si>
  <si>
    <t xml:space="preserve">Zinc </t>
  </si>
  <si>
    <t>Volume</t>
  </si>
  <si>
    <t>L</t>
  </si>
  <si>
    <t>6to8</t>
  </si>
  <si>
    <t>not measured because plastic bottles used</t>
  </si>
  <si>
    <t>Dominic Carnovale said they didn’t disharge</t>
  </si>
  <si>
    <t>average dam water useage</t>
  </si>
  <si>
    <t>Schofields Clay Quarry Location of Dust Monitoring SC3 brickyard</t>
  </si>
  <si>
    <t>Volume/day</t>
  </si>
  <si>
    <t>service company delayed service by one month - chlorine almost depleted</t>
  </si>
  <si>
    <t xml:space="preserve">service company delayed service by one month </t>
  </si>
  <si>
    <t>one of the aerators assumed failed-retest done23/11/15</t>
  </si>
  <si>
    <t>retest organised-cause was due to sampler taking sample from beside chlorine dispensor-WI updated</t>
  </si>
  <si>
    <t>&lt;0.2</t>
  </si>
  <si>
    <t xml:space="preserve">Point 1 </t>
  </si>
  <si>
    <t xml:space="preserve">Exhaust Stack of dry scrubber </t>
  </si>
  <si>
    <t>Nitrogen Oxide</t>
  </si>
  <si>
    <t xml:space="preserve">Total Solid Particles </t>
  </si>
  <si>
    <t xml:space="preserve">Hydrogen Fluride </t>
  </si>
  <si>
    <r>
      <t>mg/m</t>
    </r>
    <r>
      <rPr>
        <vertAlign val="superscript"/>
        <sz val="11"/>
        <color indexed="8"/>
        <rFont val="Calibri"/>
        <family val="2"/>
      </rPr>
      <t>3</t>
    </r>
  </si>
  <si>
    <t xml:space="preserve">Boral CSR Bricks Pty Ltd </t>
  </si>
  <si>
    <t>Dominic Carnovale said they didn’t dishargeResults later that day were within limits</t>
  </si>
  <si>
    <t>Daily during Discharge</t>
  </si>
  <si>
    <r>
      <t>mg/m</t>
    </r>
    <r>
      <rPr>
        <vertAlign val="superscript"/>
        <sz val="9"/>
        <rFont val="Calibri"/>
        <family val="2"/>
      </rPr>
      <t>3</t>
    </r>
  </si>
  <si>
    <t>Yes</t>
  </si>
  <si>
    <t xml:space="preserve">Extensive Earthworks creating dust </t>
  </si>
  <si>
    <t>32% excedance</t>
  </si>
  <si>
    <t xml:space="preserve">No root cause determined </t>
  </si>
  <si>
    <t>Not Discharging</t>
  </si>
  <si>
    <t xml:space="preserve">Description </t>
  </si>
  <si>
    <t>Limit</t>
  </si>
  <si>
    <t>TSS (mg/L)</t>
  </si>
  <si>
    <t>TSS (mg/l)</t>
  </si>
  <si>
    <t>BOD (mg/l)</t>
  </si>
  <si>
    <t>Chlorine (free residual) (mg/l)</t>
  </si>
  <si>
    <t>Number of Samples</t>
  </si>
  <si>
    <t>Lowest Sample</t>
  </si>
  <si>
    <t>Mean of Sample</t>
  </si>
  <si>
    <t>Highest Sample</t>
  </si>
  <si>
    <t>Type of Discharge Point:</t>
  </si>
  <si>
    <t>Sampling Point Description:</t>
  </si>
  <si>
    <t>Monitoring Frequency Required:</t>
  </si>
  <si>
    <t>Annual Return Year</t>
  </si>
  <si>
    <t xml:space="preserve">02 July - 01 July </t>
  </si>
  <si>
    <t>Faecal Coliforms (CFU/100ml)</t>
  </si>
  <si>
    <t>Volume (Kl/d)</t>
  </si>
  <si>
    <t xml:space="preserve">Annual Return Year </t>
  </si>
  <si>
    <t xml:space="preserve">Point 4 </t>
  </si>
  <si>
    <t>Comment</t>
  </si>
  <si>
    <t>Discharge to utilisation area</t>
  </si>
  <si>
    <t>Lawn garden in the south east corner of the premises as shown on drawing submitted to the EPA with letter dated 11/04/00</t>
  </si>
  <si>
    <t>Every 3 months</t>
  </si>
  <si>
    <t>"Schofields Clay Quarry Location of Discharge Point" as shown in figure three submitted by CSR Building Products Ltd on 20 Nov.2012 to the EPA along with a licence variation application (in file LIC09/1316-02).</t>
  </si>
  <si>
    <t>Comments</t>
  </si>
  <si>
    <t>Discharge to air; Air 
emissions monitoring</t>
  </si>
  <si>
    <t xml:space="preserve">Desription </t>
  </si>
  <si>
    <t>Nitrogen Oxides (mg/m3)</t>
  </si>
  <si>
    <t>Total Solid Particles (mg/m3)</t>
  </si>
  <si>
    <t>75 Townson Rd Schofields NSW 2762</t>
  </si>
  <si>
    <t>http://app.epa.nsw.gov.au/prpoeoapp/ViewPOEOLicence.aspx?DOCID=79321&amp;SYSUID=1&amp;LICID=2014</t>
  </si>
  <si>
    <t>Exhaust stack of the dry scrubber serving the brick kiln marked "Stack A" on map titled "PGH Scholfields Quarry Existing Contours" submitted to the EPA with Licence Information Form dated 30/06/99</t>
  </si>
  <si>
    <t>Dry, 273K, 101.3 kPa, 15% O2 corr, 1 hour block</t>
  </si>
  <si>
    <t>2 July to 1 July</t>
  </si>
  <si>
    <t>BOD (mg/L)</t>
  </si>
  <si>
    <t>Chlorine (free residual) (mg/L)</t>
  </si>
  <si>
    <t>Faecal Coliforms (CFU/100 mL)</t>
  </si>
  <si>
    <t xml:space="preserve">  6-8</t>
  </si>
  <si>
    <t>Monitored at point 3</t>
  </si>
  <si>
    <t>Effluent quality and quantity monitoring</t>
  </si>
  <si>
    <t>Irrigation line from Envirocycle system as shown on drawing submitted as an attachment to letter dated 20 July 2001</t>
  </si>
  <si>
    <t>Discharge to water and monitoring</t>
  </si>
  <si>
    <t>&lt;10</t>
  </si>
  <si>
    <t>PGH Bricks &amp; Pavers Pty Limited</t>
  </si>
  <si>
    <t>YE 1st July 2020</t>
  </si>
  <si>
    <t>YE 1st July 2021</t>
  </si>
  <si>
    <t>Hydrogen Fluoride (mg/m3)</t>
  </si>
  <si>
    <t>Report RO10884</t>
  </si>
  <si>
    <t>Volume (ML)</t>
  </si>
  <si>
    <t>Report R013045</t>
  </si>
  <si>
    <t>YE 1st July 2022</t>
  </si>
  <si>
    <t>https://app.epa.nsw.gov.au/prpoeoapp/ViewPOEOLicence.aspx?DOCID=244850&amp;SYSUID=1&amp;LICID=2014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</si>
</sst>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d/mm/yy;@"/>
    <numFmt numFmtId="166" formatCode="dd/mm/yy;@"/>
    <numFmt numFmtId="167" formatCode="&quot;$&quot;#,##0"/>
    <numFmt numFmtId="168" formatCode="_-* #,##0_-;\-* #,##0_-;_-* &quot;-&quot;??_-;_-@_-"/>
  </numFmts>
  <fonts count="38" x14ac:knownFonts="1">
    <font>
      <sz val="11"/>
      <color theme="1"/>
      <name val="Calibri"/>
      <family val="2"/>
      <scheme val="minor"/>
    </font>
    <font>
      <sz val="8"/>
      <color indexed="81"/>
      <name val="Tahoma"/>
      <family val="2"/>
    </font>
    <font>
      <b/>
      <sz val="8"/>
      <color indexed="81"/>
      <name val="Tahoma"/>
      <family val="2"/>
    </font>
    <font>
      <vertAlign val="superscript"/>
      <sz val="9"/>
      <color indexed="8"/>
      <name val="Calibri"/>
      <family val="2"/>
    </font>
    <font>
      <sz val="8"/>
      <color indexed="8"/>
      <name val="Calibri"/>
      <family val="2"/>
    </font>
    <font>
      <sz val="12"/>
      <color indexed="8"/>
      <name val="Calibri"/>
      <family val="2"/>
    </font>
    <font>
      <i/>
      <sz val="12"/>
      <color indexed="8"/>
      <name val="Calibri"/>
      <family val="2"/>
    </font>
    <font>
      <i/>
      <sz val="8"/>
      <color indexed="8"/>
      <name val="Calibri"/>
      <family val="2"/>
    </font>
    <font>
      <vertAlign val="superscript"/>
      <sz val="11"/>
      <color indexed="8"/>
      <name val="Calibri"/>
      <family val="2"/>
    </font>
    <font>
      <vertAlign val="superscript"/>
      <sz val="9"/>
      <name val="Calibri"/>
      <family val="2"/>
    </font>
    <font>
      <sz val="11"/>
      <name val="Calibri"/>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sz val="9"/>
      <color theme="1"/>
      <name val="Calibri"/>
      <family val="2"/>
      <scheme val="minor"/>
    </font>
    <font>
      <sz val="11"/>
      <color theme="4"/>
      <name val="Calibri"/>
      <family val="2"/>
      <scheme val="minor"/>
    </font>
    <font>
      <i/>
      <sz val="9"/>
      <color theme="1"/>
      <name val="Calibri"/>
      <family val="2"/>
      <scheme val="minor"/>
    </font>
    <font>
      <sz val="12"/>
      <color theme="1"/>
      <name val="Calibri"/>
      <family val="2"/>
      <scheme val="minor"/>
    </font>
    <font>
      <i/>
      <sz val="12"/>
      <color theme="1"/>
      <name val="Calibri"/>
      <family val="2"/>
      <scheme val="minor"/>
    </font>
    <font>
      <sz val="9"/>
      <name val="Calibri"/>
      <family val="2"/>
      <scheme val="minor"/>
    </font>
    <font>
      <sz val="9"/>
      <color rgb="FFFF0000"/>
      <name val="Calibri"/>
      <family val="2"/>
      <scheme val="minor"/>
    </font>
    <font>
      <sz val="8"/>
      <color theme="1"/>
      <name val="Calibri"/>
      <family val="2"/>
      <scheme val="minor"/>
    </font>
    <font>
      <sz val="11"/>
      <name val="Calibri"/>
      <family val="2"/>
      <scheme val="minor"/>
    </font>
    <font>
      <b/>
      <sz val="11"/>
      <name val="Calibri"/>
      <family val="2"/>
      <scheme val="minor"/>
    </font>
    <font>
      <sz val="10"/>
      <color theme="1"/>
      <name val="Calibri"/>
      <family val="2"/>
      <scheme val="minor"/>
    </font>
    <font>
      <sz val="10"/>
      <name val="Calibri"/>
      <family val="2"/>
      <scheme val="minor"/>
    </font>
    <font>
      <b/>
      <sz val="11"/>
      <color rgb="FF008BBC"/>
      <name val="Calibri"/>
      <family val="2"/>
      <scheme val="minor"/>
    </font>
    <font>
      <b/>
      <sz val="11"/>
      <color rgb="FFFF0000"/>
      <name val="Calibri"/>
      <family val="2"/>
      <scheme val="minor"/>
    </font>
    <font>
      <b/>
      <sz val="10"/>
      <color rgb="FF008BBC"/>
      <name val="Calibri"/>
      <family val="2"/>
      <scheme val="minor"/>
    </font>
    <font>
      <sz val="10"/>
      <color rgb="FFFF0000"/>
      <name val="Calibri"/>
      <family val="2"/>
      <scheme val="minor"/>
    </font>
    <font>
      <sz val="11"/>
      <color rgb="FF080000"/>
      <name val="Calibri"/>
      <family val="2"/>
      <scheme val="minor"/>
    </font>
    <font>
      <b/>
      <sz val="10"/>
      <name val="Calibri"/>
      <family val="2"/>
      <scheme val="minor"/>
    </font>
    <font>
      <b/>
      <sz val="10"/>
      <color theme="1"/>
      <name val="Calibri"/>
      <family val="2"/>
      <scheme val="minor"/>
    </font>
    <font>
      <b/>
      <sz val="9"/>
      <color rgb="FF008BBC"/>
      <name val="Calibri"/>
      <family val="2"/>
      <scheme val="minor"/>
    </font>
    <font>
      <b/>
      <sz val="10"/>
      <color theme="4"/>
      <name val="Calibri"/>
      <family val="2"/>
      <scheme val="minor"/>
    </font>
    <font>
      <sz val="8"/>
      <name val="Calibri"/>
      <family val="2"/>
      <scheme val="minor"/>
    </font>
    <font>
      <b/>
      <sz val="11"/>
      <color theme="8"/>
      <name val="Calibri"/>
      <family val="2"/>
      <scheme val="minor"/>
    </font>
  </fonts>
  <fills count="6">
    <fill>
      <patternFill patternType="none"/>
    </fill>
    <fill>
      <patternFill patternType="gray125"/>
    </fill>
    <fill>
      <patternFill patternType="solid">
        <fgColor theme="6" tint="0.59999389629810485"/>
        <bgColor indexed="64"/>
      </patternFill>
    </fill>
    <fill>
      <patternFill patternType="solid">
        <fgColor rgb="FFD8E4BC"/>
        <bgColor indexed="64"/>
      </patternFill>
    </fill>
    <fill>
      <patternFill patternType="solid">
        <fgColor rgb="FFFFFF00"/>
        <bgColor indexed="64"/>
      </patternFill>
    </fill>
    <fill>
      <patternFill patternType="solid">
        <fgColor theme="1"/>
        <bgColor indexed="64"/>
      </patternFill>
    </fill>
  </fills>
  <borders count="5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43" fontId="11" fillId="0" borderId="0" applyFont="0" applyFill="0" applyBorder="0" applyAlignment="0" applyProtection="0"/>
    <xf numFmtId="0" fontId="12" fillId="0" borderId="0" applyNumberFormat="0" applyFill="0" applyBorder="0" applyAlignment="0" applyProtection="0">
      <alignment vertical="top"/>
      <protection locked="0"/>
    </xf>
    <xf numFmtId="9" fontId="11" fillId="0" borderId="0" applyFont="0" applyFill="0" applyBorder="0" applyAlignment="0" applyProtection="0"/>
  </cellStyleXfs>
  <cellXfs count="689">
    <xf numFmtId="0" fontId="0" fillId="0" borderId="0" xfId="0"/>
    <xf numFmtId="0" fontId="12" fillId="0" borderId="0" xfId="2" applyAlignment="1" applyProtection="1"/>
    <xf numFmtId="0" fontId="13" fillId="0" borderId="0" xfId="0" applyFont="1"/>
    <xf numFmtId="9" fontId="11" fillId="0" borderId="0" xfId="3"/>
    <xf numFmtId="0" fontId="15" fillId="2" borderId="1" xfId="0" applyFont="1" applyFill="1" applyBorder="1" applyAlignment="1">
      <alignment wrapText="1"/>
    </xf>
    <xf numFmtId="0" fontId="13" fillId="0" borderId="0" xfId="0" applyFont="1" applyAlignment="1">
      <alignment wrapText="1"/>
    </xf>
    <xf numFmtId="0" fontId="0" fillId="0" borderId="0" xfId="0" applyAlignment="1">
      <alignment wrapText="1"/>
    </xf>
    <xf numFmtId="0" fontId="12" fillId="0" borderId="0" xfId="2" applyAlignment="1" applyProtection="1">
      <alignment wrapText="1"/>
    </xf>
    <xf numFmtId="0" fontId="15" fillId="0" borderId="2" xfId="0" applyFont="1" applyBorder="1" applyAlignment="1">
      <alignment wrapText="1"/>
    </xf>
    <xf numFmtId="0" fontId="15" fillId="0" borderId="2" xfId="0" applyFont="1" applyBorder="1" applyAlignment="1">
      <alignment horizontal="center" wrapText="1"/>
    </xf>
    <xf numFmtId="0" fontId="15" fillId="3" borderId="2" xfId="0" applyFont="1" applyFill="1" applyBorder="1" applyAlignment="1">
      <alignment wrapText="1"/>
    </xf>
    <xf numFmtId="0" fontId="0" fillId="0" borderId="3" xfId="0" applyBorder="1" applyAlignment="1">
      <alignment wrapText="1"/>
    </xf>
    <xf numFmtId="0" fontId="0" fillId="2" borderId="1" xfId="0" applyFill="1" applyBorder="1" applyAlignment="1">
      <alignment wrapText="1"/>
    </xf>
    <xf numFmtId="43" fontId="16" fillId="0" borderId="0" xfId="1" applyFont="1" applyAlignment="1">
      <alignment wrapText="1"/>
    </xf>
    <xf numFmtId="0" fontId="15" fillId="0" borderId="4" xfId="0" applyFont="1" applyBorder="1" applyAlignment="1">
      <alignment wrapText="1"/>
    </xf>
    <xf numFmtId="164" fontId="15" fillId="0" borderId="5" xfId="0" quotePrefix="1" applyNumberFormat="1" applyFont="1" applyBorder="1" applyAlignment="1">
      <alignment horizontal="center"/>
    </xf>
    <xf numFmtId="164" fontId="15" fillId="0" borderId="2" xfId="0" applyNumberFormat="1" applyFont="1" applyBorder="1" applyAlignment="1">
      <alignment horizontal="center"/>
    </xf>
    <xf numFmtId="0" fontId="13" fillId="0" borderId="6" xfId="0" applyFont="1" applyBorder="1" applyAlignment="1">
      <alignment horizontal="center" vertical="top" wrapText="1"/>
    </xf>
    <xf numFmtId="0" fontId="13" fillId="0" borderId="7" xfId="0" applyFont="1" applyBorder="1" applyAlignment="1">
      <alignment horizontal="center" vertical="top" wrapText="1"/>
    </xf>
    <xf numFmtId="167" fontId="15" fillId="0" borderId="5" xfId="0" applyNumberFormat="1" applyFont="1"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2" xfId="0" applyBorder="1" applyAlignment="1">
      <alignment horizontal="center"/>
    </xf>
    <xf numFmtId="0" fontId="0" fillId="0" borderId="2" xfId="0" applyBorder="1"/>
    <xf numFmtId="0" fontId="15" fillId="3" borderId="5" xfId="0" applyFont="1" applyFill="1" applyBorder="1"/>
    <xf numFmtId="0" fontId="0" fillId="0" borderId="2" xfId="0" quotePrefix="1" applyBorder="1" applyAlignment="1">
      <alignment horizontal="center"/>
    </xf>
    <xf numFmtId="0" fontId="17" fillId="4" borderId="9" xfId="0" applyFont="1" applyFill="1" applyBorder="1" applyAlignment="1">
      <alignment wrapText="1"/>
    </xf>
    <xf numFmtId="0" fontId="17" fillId="4" borderId="2" xfId="0" applyFont="1" applyFill="1" applyBorder="1"/>
    <xf numFmtId="0" fontId="17" fillId="4" borderId="2" xfId="0" applyFont="1" applyFill="1" applyBorder="1" applyAlignment="1">
      <alignment horizontal="center"/>
    </xf>
    <xf numFmtId="0" fontId="15" fillId="5" borderId="10" xfId="0" applyFont="1" applyFill="1" applyBorder="1" applyAlignment="1">
      <alignment wrapText="1"/>
    </xf>
    <xf numFmtId="0" fontId="15" fillId="5" borderId="2" xfId="0" applyFont="1" applyFill="1" applyBorder="1"/>
    <xf numFmtId="0" fontId="18" fillId="5" borderId="11" xfId="0" applyFont="1" applyFill="1" applyBorder="1" applyAlignment="1">
      <alignment horizontal="center"/>
    </xf>
    <xf numFmtId="0" fontId="15" fillId="5" borderId="5" xfId="0" applyFont="1" applyFill="1" applyBorder="1" applyAlignment="1">
      <alignment horizontal="center"/>
    </xf>
    <xf numFmtId="0" fontId="15" fillId="5" borderId="2" xfId="0" applyFont="1" applyFill="1" applyBorder="1" applyAlignment="1">
      <alignment horizontal="center"/>
    </xf>
    <xf numFmtId="165" fontId="15" fillId="5" borderId="5" xfId="0" applyNumberFormat="1" applyFont="1" applyFill="1" applyBorder="1" applyAlignment="1">
      <alignment horizontal="center"/>
    </xf>
    <xf numFmtId="14" fontId="15" fillId="5" borderId="3" xfId="0" applyNumberFormat="1" applyFont="1" applyFill="1" applyBorder="1" applyAlignment="1">
      <alignment horizontal="center"/>
    </xf>
    <xf numFmtId="14" fontId="15" fillId="5" borderId="2" xfId="0" applyNumberFormat="1" applyFont="1" applyFill="1" applyBorder="1" applyAlignment="1">
      <alignment horizontal="center"/>
    </xf>
    <xf numFmtId="0" fontId="15" fillId="5" borderId="1" xfId="0" applyFont="1" applyFill="1" applyBorder="1" applyAlignment="1">
      <alignment wrapText="1"/>
    </xf>
    <xf numFmtId="0" fontId="17" fillId="5" borderId="9" xfId="0" applyFont="1" applyFill="1" applyBorder="1" applyAlignment="1">
      <alignment wrapText="1"/>
    </xf>
    <xf numFmtId="0" fontId="17" fillId="5" borderId="2" xfId="0" applyFont="1" applyFill="1" applyBorder="1"/>
    <xf numFmtId="0" fontId="19" fillId="5" borderId="11" xfId="0" applyFont="1" applyFill="1" applyBorder="1" applyAlignment="1">
      <alignment horizontal="center"/>
    </xf>
    <xf numFmtId="0" fontId="17" fillId="5" borderId="5" xfId="0" applyFont="1" applyFill="1" applyBorder="1" applyAlignment="1">
      <alignment horizontal="center"/>
    </xf>
    <xf numFmtId="0" fontId="17" fillId="5" borderId="2" xfId="0" applyFont="1" applyFill="1" applyBorder="1" applyAlignment="1">
      <alignment horizontal="center"/>
    </xf>
    <xf numFmtId="165" fontId="17" fillId="5" borderId="5" xfId="0" applyNumberFormat="1" applyFont="1" applyFill="1" applyBorder="1" applyAlignment="1">
      <alignment horizontal="center"/>
    </xf>
    <xf numFmtId="16" fontId="15" fillId="0" borderId="5" xfId="0" applyNumberFormat="1" applyFont="1" applyBorder="1" applyAlignment="1">
      <alignment horizontal="center"/>
    </xf>
    <xf numFmtId="0" fontId="0" fillId="0" borderId="12" xfId="0" applyBorder="1"/>
    <xf numFmtId="0" fontId="0" fillId="0" borderId="12" xfId="0" applyBorder="1" applyAlignment="1">
      <alignment horizontal="center"/>
    </xf>
    <xf numFmtId="0" fontId="0" fillId="0" borderId="13" xfId="0" applyBorder="1"/>
    <xf numFmtId="3" fontId="0" fillId="0" borderId="0" xfId="0" applyNumberFormat="1"/>
    <xf numFmtId="0" fontId="20" fillId="0" borderId="2" xfId="0" applyFont="1" applyBorder="1" applyAlignment="1">
      <alignment horizontal="center"/>
    </xf>
    <xf numFmtId="0" fontId="0" fillId="2" borderId="1" xfId="0" applyFill="1" applyBorder="1"/>
    <xf numFmtId="0" fontId="21" fillId="3" borderId="5" xfId="0" applyFont="1" applyFill="1" applyBorder="1" applyAlignment="1">
      <alignment horizontal="center"/>
    </xf>
    <xf numFmtId="0" fontId="15" fillId="3" borderId="2" xfId="0" applyFont="1" applyFill="1" applyBorder="1"/>
    <xf numFmtId="0" fontId="0" fillId="0" borderId="3" xfId="0" applyBorder="1"/>
    <xf numFmtId="0" fontId="15" fillId="2" borderId="1" xfId="0" applyFont="1" applyFill="1" applyBorder="1"/>
    <xf numFmtId="0" fontId="15" fillId="0" borderId="2" xfId="0" applyFont="1" applyBorder="1" applyAlignment="1">
      <alignment horizontal="center"/>
    </xf>
    <xf numFmtId="0" fontId="15" fillId="0" borderId="2" xfId="0" applyFont="1" applyBorder="1"/>
    <xf numFmtId="0" fontId="15" fillId="0" borderId="3" xfId="0" applyFont="1" applyBorder="1"/>
    <xf numFmtId="0" fontId="15" fillId="0" borderId="4" xfId="0" applyFont="1" applyBorder="1"/>
    <xf numFmtId="0" fontId="15" fillId="0" borderId="9" xfId="0" applyFont="1" applyBorder="1" applyAlignment="1">
      <alignment wrapText="1"/>
    </xf>
    <xf numFmtId="17" fontId="0" fillId="0" borderId="3" xfId="0" applyNumberFormat="1" applyBorder="1" applyAlignment="1">
      <alignment horizontal="left"/>
    </xf>
    <xf numFmtId="0" fontId="21" fillId="0" borderId="5" xfId="0" applyFont="1" applyBorder="1" applyAlignment="1">
      <alignment horizontal="center"/>
    </xf>
    <xf numFmtId="0" fontId="0" fillId="2" borderId="3" xfId="0" applyFill="1" applyBorder="1"/>
    <xf numFmtId="0" fontId="15" fillId="2" borderId="2" xfId="0" applyFont="1" applyFill="1" applyBorder="1"/>
    <xf numFmtId="0" fontId="0" fillId="0" borderId="0" xfId="0" applyAlignment="1">
      <alignment horizontal="center" wrapText="1"/>
    </xf>
    <xf numFmtId="14" fontId="15" fillId="3" borderId="2" xfId="0" applyNumberFormat="1" applyFont="1" applyFill="1" applyBorder="1" applyAlignment="1">
      <alignment horizontal="center"/>
    </xf>
    <xf numFmtId="0" fontId="14" fillId="0" borderId="3" xfId="0" applyFont="1" applyBorder="1"/>
    <xf numFmtId="165" fontId="15" fillId="0" borderId="5" xfId="0" applyNumberFormat="1" applyFont="1" applyBorder="1" applyAlignment="1">
      <alignment horizontal="center" wrapText="1"/>
    </xf>
    <xf numFmtId="0" fontId="13" fillId="2" borderId="14"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15" xfId="0" applyFont="1" applyFill="1" applyBorder="1" applyAlignment="1">
      <alignment horizontal="center" vertical="top" wrapText="1"/>
    </xf>
    <xf numFmtId="0" fontId="13" fillId="2" borderId="16" xfId="0" applyFont="1" applyFill="1" applyBorder="1" applyAlignment="1">
      <alignment horizontal="center" vertical="top" wrapText="1"/>
    </xf>
    <xf numFmtId="0" fontId="13" fillId="0" borderId="8" xfId="0" applyFont="1" applyBorder="1" applyAlignment="1">
      <alignment horizontal="left" vertical="top" wrapText="1"/>
    </xf>
    <xf numFmtId="0" fontId="13" fillId="0" borderId="16" xfId="0" applyFont="1" applyBorder="1" applyAlignment="1">
      <alignment horizontal="left" vertical="top"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13" fillId="0" borderId="17" xfId="0" applyFont="1" applyBorder="1" applyAlignment="1">
      <alignment horizontal="center" vertical="top" wrapText="1"/>
    </xf>
    <xf numFmtId="0" fontId="15" fillId="0" borderId="11" xfId="0" applyFont="1" applyBorder="1" applyAlignment="1">
      <alignment horizontal="center" wrapText="1"/>
    </xf>
    <xf numFmtId="14" fontId="0" fillId="2" borderId="3" xfId="0" applyNumberFormat="1" applyFill="1" applyBorder="1" applyAlignment="1">
      <alignment horizontal="center"/>
    </xf>
    <xf numFmtId="14" fontId="0" fillId="2" borderId="2" xfId="0" applyNumberFormat="1" applyFill="1" applyBorder="1" applyAlignment="1">
      <alignment horizontal="center"/>
    </xf>
    <xf numFmtId="0" fontId="15" fillId="0" borderId="5" xfId="0" applyFont="1" applyBorder="1" applyAlignment="1">
      <alignment horizontal="center"/>
    </xf>
    <xf numFmtId="165" fontId="15" fillId="0" borderId="5" xfId="0" applyNumberFormat="1" applyFont="1" applyBorder="1" applyAlignment="1">
      <alignment horizontal="center"/>
    </xf>
    <xf numFmtId="0" fontId="15" fillId="0" borderId="11" xfId="0" applyFont="1" applyBorder="1" applyAlignment="1">
      <alignment horizontal="center"/>
    </xf>
    <xf numFmtId="0" fontId="15" fillId="3" borderId="2" xfId="0" applyFont="1" applyFill="1" applyBorder="1" applyAlignment="1">
      <alignment horizontal="center"/>
    </xf>
    <xf numFmtId="14" fontId="15" fillId="2" borderId="3" xfId="0" applyNumberFormat="1" applyFont="1" applyFill="1" applyBorder="1" applyAlignment="1">
      <alignment horizontal="center"/>
    </xf>
    <xf numFmtId="14" fontId="15" fillId="2" borderId="2" xfId="0" applyNumberFormat="1" applyFont="1" applyFill="1" applyBorder="1" applyAlignment="1">
      <alignment horizontal="center"/>
    </xf>
    <xf numFmtId="0" fontId="15" fillId="3" borderId="5" xfId="0" applyFont="1" applyFill="1" applyBorder="1" applyAlignment="1">
      <alignment horizontal="center"/>
    </xf>
    <xf numFmtId="14" fontId="15" fillId="3" borderId="5" xfId="0" applyNumberFormat="1" applyFont="1" applyFill="1" applyBorder="1" applyAlignment="1">
      <alignment horizontal="center"/>
    </xf>
    <xf numFmtId="0" fontId="15" fillId="0" borderId="18" xfId="0" applyFont="1" applyBorder="1" applyAlignment="1">
      <alignment horizontal="center" wrapText="1"/>
    </xf>
    <xf numFmtId="14" fontId="0" fillId="2" borderId="19" xfId="0" applyNumberFormat="1" applyFill="1" applyBorder="1" applyAlignment="1">
      <alignment horizontal="center"/>
    </xf>
    <xf numFmtId="14" fontId="0" fillId="2" borderId="11" xfId="0" applyNumberFormat="1" applyFill="1" applyBorder="1" applyAlignment="1">
      <alignment horizontal="center"/>
    </xf>
    <xf numFmtId="14" fontId="15" fillId="3" borderId="11" xfId="0" applyNumberFormat="1" applyFont="1" applyFill="1" applyBorder="1" applyAlignment="1">
      <alignment horizontal="center"/>
    </xf>
    <xf numFmtId="165" fontId="15" fillId="0" borderId="11" xfId="0" applyNumberFormat="1" applyFont="1" applyBorder="1" applyAlignment="1">
      <alignment horizontal="center"/>
    </xf>
    <xf numFmtId="0" fontId="15" fillId="3" borderId="20" xfId="0" applyFont="1" applyFill="1" applyBorder="1" applyAlignment="1">
      <alignment horizontal="center"/>
    </xf>
    <xf numFmtId="0" fontId="18" fillId="0" borderId="11" xfId="0" applyFont="1" applyBorder="1" applyAlignment="1">
      <alignment horizontal="center"/>
    </xf>
    <xf numFmtId="0" fontId="19" fillId="4" borderId="11" xfId="0" applyFont="1" applyFill="1" applyBorder="1" applyAlignment="1">
      <alignment horizontal="center"/>
    </xf>
    <xf numFmtId="0" fontId="17" fillId="4" borderId="5" xfId="0" applyFont="1" applyFill="1" applyBorder="1" applyAlignment="1">
      <alignment horizontal="center"/>
    </xf>
    <xf numFmtId="165" fontId="17" fillId="4" borderId="5" xfId="0" applyNumberFormat="1" applyFont="1" applyFill="1" applyBorder="1" applyAlignment="1">
      <alignment horizontal="center"/>
    </xf>
    <xf numFmtId="0" fontId="13" fillId="0" borderId="6" xfId="0" applyFont="1" applyBorder="1" applyAlignment="1">
      <alignment vertical="top" wrapText="1"/>
    </xf>
    <xf numFmtId="0" fontId="15" fillId="0" borderId="11" xfId="0" applyFont="1" applyBorder="1" applyAlignment="1">
      <alignment wrapText="1"/>
    </xf>
    <xf numFmtId="0" fontId="13" fillId="0" borderId="8" xfId="0" applyFont="1" applyBorder="1" applyAlignment="1">
      <alignment vertical="top" wrapText="1"/>
    </xf>
    <xf numFmtId="0" fontId="13" fillId="0" borderId="17" xfId="0" applyFont="1" applyBorder="1" applyAlignment="1">
      <alignment vertical="top" wrapText="1"/>
    </xf>
    <xf numFmtId="0" fontId="13" fillId="0" borderId="18" xfId="0" applyFont="1" applyBorder="1" applyAlignment="1">
      <alignment vertical="top" wrapText="1"/>
    </xf>
    <xf numFmtId="0" fontId="13" fillId="2" borderId="14" xfId="0" applyFont="1" applyFill="1" applyBorder="1" applyAlignment="1">
      <alignment vertical="top" wrapText="1"/>
    </xf>
    <xf numFmtId="0" fontId="13" fillId="2" borderId="8" xfId="0" applyFont="1" applyFill="1" applyBorder="1" applyAlignment="1">
      <alignment vertical="top" wrapText="1"/>
    </xf>
    <xf numFmtId="0" fontId="13" fillId="2" borderId="21" xfId="0" applyFont="1" applyFill="1" applyBorder="1" applyAlignment="1">
      <alignment vertical="top" wrapText="1"/>
    </xf>
    <xf numFmtId="14" fontId="15" fillId="2" borderId="2" xfId="0" applyNumberFormat="1" applyFont="1" applyFill="1" applyBorder="1" applyAlignment="1">
      <alignment wrapText="1"/>
    </xf>
    <xf numFmtId="14" fontId="0" fillId="2" borderId="2" xfId="0" applyNumberFormat="1" applyFill="1" applyBorder="1" applyAlignment="1">
      <alignment wrapText="1"/>
    </xf>
    <xf numFmtId="165" fontId="15" fillId="0" borderId="2" xfId="0" applyNumberFormat="1" applyFont="1" applyBorder="1" applyAlignment="1">
      <alignment wrapText="1"/>
    </xf>
    <xf numFmtId="0" fontId="21" fillId="3" borderId="2" xfId="0" applyFont="1" applyFill="1" applyBorder="1" applyAlignment="1">
      <alignment horizontal="center" wrapText="1"/>
    </xf>
    <xf numFmtId="14" fontId="15" fillId="3" borderId="2" xfId="0" applyNumberFormat="1" applyFont="1" applyFill="1" applyBorder="1" applyAlignment="1">
      <alignment wrapText="1"/>
    </xf>
    <xf numFmtId="1" fontId="15" fillId="0" borderId="2" xfId="0" applyNumberFormat="1" applyFont="1" applyBorder="1" applyAlignment="1">
      <alignment wrapText="1"/>
    </xf>
    <xf numFmtId="164" fontId="15" fillId="0" borderId="2" xfId="0" applyNumberFormat="1" applyFont="1" applyBorder="1" applyAlignment="1">
      <alignment wrapText="1"/>
    </xf>
    <xf numFmtId="0" fontId="15" fillId="0" borderId="14" xfId="0" applyFont="1" applyBorder="1" applyAlignment="1">
      <alignment horizontal="center" wrapText="1"/>
    </xf>
    <xf numFmtId="0" fontId="15" fillId="0" borderId="8" xfId="0" applyFont="1" applyBorder="1" applyAlignment="1">
      <alignment horizontal="center" wrapText="1"/>
    </xf>
    <xf numFmtId="0" fontId="15" fillId="0" borderId="8" xfId="0" applyFont="1" applyBorder="1" applyAlignment="1">
      <alignment wrapText="1"/>
    </xf>
    <xf numFmtId="165" fontId="15" fillId="0" borderId="8" xfId="0" applyNumberFormat="1" applyFont="1" applyBorder="1" applyAlignment="1">
      <alignment wrapText="1"/>
    </xf>
    <xf numFmtId="165" fontId="15" fillId="0" borderId="8" xfId="0" applyNumberFormat="1" applyFont="1" applyBorder="1" applyAlignment="1">
      <alignment horizontal="center" wrapText="1"/>
    </xf>
    <xf numFmtId="14" fontId="15" fillId="2" borderId="8" xfId="0" applyNumberFormat="1" applyFont="1" applyFill="1" applyBorder="1" applyAlignment="1">
      <alignment wrapText="1"/>
    </xf>
    <xf numFmtId="14" fontId="15" fillId="2" borderId="21" xfId="0" applyNumberFormat="1" applyFont="1" applyFill="1" applyBorder="1" applyAlignment="1">
      <alignment wrapText="1"/>
    </xf>
    <xf numFmtId="14" fontId="15" fillId="2" borderId="1" xfId="0" applyNumberFormat="1" applyFont="1" applyFill="1" applyBorder="1" applyAlignment="1">
      <alignment wrapText="1"/>
    </xf>
    <xf numFmtId="14" fontId="0" fillId="2" borderId="1" xfId="0" applyNumberFormat="1" applyFill="1" applyBorder="1" applyAlignment="1">
      <alignment wrapText="1"/>
    </xf>
    <xf numFmtId="0" fontId="15" fillId="0" borderId="5" xfId="0" applyFont="1" applyBorder="1"/>
    <xf numFmtId="0" fontId="15" fillId="0" borderId="11" xfId="0" applyFont="1" applyBorder="1"/>
    <xf numFmtId="0" fontId="13" fillId="0" borderId="8" xfId="0" applyFont="1" applyBorder="1" applyAlignment="1">
      <alignment vertical="top"/>
    </xf>
    <xf numFmtId="0" fontId="13" fillId="0" borderId="14" xfId="0" applyFont="1" applyBorder="1" applyAlignment="1">
      <alignment vertical="top"/>
    </xf>
    <xf numFmtId="14" fontId="15" fillId="3" borderId="5" xfId="0" applyNumberFormat="1" applyFont="1" applyFill="1" applyBorder="1"/>
    <xf numFmtId="165" fontId="15" fillId="0" borderId="5" xfId="0" applyNumberFormat="1" applyFont="1" applyBorder="1"/>
    <xf numFmtId="14" fontId="15" fillId="3" borderId="2" xfId="0" applyNumberFormat="1" applyFont="1" applyFill="1" applyBorder="1"/>
    <xf numFmtId="14" fontId="15" fillId="2" borderId="3" xfId="0" applyNumberFormat="1" applyFont="1" applyFill="1" applyBorder="1"/>
    <xf numFmtId="14" fontId="0" fillId="2" borderId="3" xfId="0" applyNumberFormat="1" applyFill="1" applyBorder="1"/>
    <xf numFmtId="14" fontId="15" fillId="3" borderId="3" xfId="0" applyNumberFormat="1" applyFont="1" applyFill="1" applyBorder="1"/>
    <xf numFmtId="14" fontId="15" fillId="2" borderId="2" xfId="0" applyNumberFormat="1" applyFont="1" applyFill="1" applyBorder="1"/>
    <xf numFmtId="14" fontId="0" fillId="2" borderId="2" xfId="0" applyNumberFormat="1" applyFill="1" applyBorder="1"/>
    <xf numFmtId="166" fontId="15" fillId="2" borderId="2" xfId="0" applyNumberFormat="1" applyFont="1" applyFill="1" applyBorder="1"/>
    <xf numFmtId="14" fontId="0" fillId="2" borderId="11" xfId="0" applyNumberFormat="1" applyFill="1" applyBorder="1"/>
    <xf numFmtId="0" fontId="0" fillId="0" borderId="22" xfId="0" applyBorder="1"/>
    <xf numFmtId="14" fontId="15" fillId="2" borderId="1" xfId="0" applyNumberFormat="1" applyFont="1" applyFill="1" applyBorder="1"/>
    <xf numFmtId="14" fontId="0" fillId="2" borderId="1" xfId="0" applyNumberFormat="1" applyFill="1" applyBorder="1"/>
    <xf numFmtId="14" fontId="15" fillId="2" borderId="23" xfId="0" applyNumberFormat="1" applyFont="1" applyFill="1" applyBorder="1" applyAlignment="1">
      <alignment vertical="top" wrapText="1"/>
    </xf>
    <xf numFmtId="0" fontId="22" fillId="2" borderId="1" xfId="0" applyFont="1" applyFill="1" applyBorder="1" applyAlignment="1">
      <alignment wrapText="1"/>
    </xf>
    <xf numFmtId="14" fontId="0" fillId="2" borderId="1" xfId="0" applyNumberFormat="1" applyFill="1" applyBorder="1" applyAlignment="1">
      <alignment horizontal="center"/>
    </xf>
    <xf numFmtId="0" fontId="13" fillId="0" borderId="8" xfId="0" applyFont="1" applyBorder="1" applyAlignment="1">
      <alignment horizontal="center" vertical="top"/>
    </xf>
    <xf numFmtId="0" fontId="15" fillId="0" borderId="24" xfId="0" applyFont="1" applyBorder="1" applyAlignment="1">
      <alignment wrapText="1"/>
    </xf>
    <xf numFmtId="0" fontId="15" fillId="2" borderId="11" xfId="0" applyFont="1" applyFill="1" applyBorder="1"/>
    <xf numFmtId="0" fontId="20" fillId="0" borderId="5" xfId="0" applyFont="1" applyBorder="1"/>
    <xf numFmtId="165" fontId="15" fillId="0" borderId="11" xfId="0" applyNumberFormat="1" applyFont="1" applyBorder="1"/>
    <xf numFmtId="14" fontId="15" fillId="3" borderId="11" xfId="0" applyNumberFormat="1" applyFont="1" applyFill="1" applyBorder="1"/>
    <xf numFmtId="0" fontId="15" fillId="3" borderId="2" xfId="0" applyFont="1" applyFill="1" applyBorder="1" applyAlignment="1">
      <alignment horizontal="center" wrapText="1"/>
    </xf>
    <xf numFmtId="0" fontId="15" fillId="0" borderId="3" xfId="0" applyFont="1" applyBorder="1" applyAlignment="1">
      <alignment wrapText="1"/>
    </xf>
    <xf numFmtId="0" fontId="13" fillId="0" borderId="16" xfId="0" applyFont="1" applyBorder="1" applyAlignment="1">
      <alignment vertical="top" wrapText="1"/>
    </xf>
    <xf numFmtId="0" fontId="15" fillId="0" borderId="18" xfId="0" applyFont="1" applyBorder="1" applyAlignment="1">
      <alignment wrapText="1"/>
    </xf>
    <xf numFmtId="0" fontId="13" fillId="0" borderId="16" xfId="0" applyFont="1" applyBorder="1" applyAlignment="1">
      <alignment vertical="top"/>
    </xf>
    <xf numFmtId="0" fontId="13" fillId="2" borderId="21" xfId="0" applyFont="1" applyFill="1" applyBorder="1" applyAlignment="1">
      <alignment horizontal="center" vertical="top" wrapText="1"/>
    </xf>
    <xf numFmtId="0" fontId="13" fillId="0" borderId="14" xfId="0" applyFont="1" applyBorder="1" applyAlignment="1">
      <alignment horizontal="left" vertical="top"/>
    </xf>
    <xf numFmtId="0" fontId="13" fillId="0" borderId="8" xfId="0" applyFont="1" applyBorder="1" applyAlignment="1">
      <alignment horizontal="left" vertical="top"/>
    </xf>
    <xf numFmtId="0" fontId="21" fillId="0" borderId="3" xfId="0" applyFont="1" applyBorder="1" applyAlignment="1">
      <alignment wrapText="1"/>
    </xf>
    <xf numFmtId="0" fontId="21" fillId="0" borderId="15" xfId="0" applyFont="1" applyBorder="1" applyAlignment="1">
      <alignment wrapText="1"/>
    </xf>
    <xf numFmtId="0" fontId="13" fillId="0" borderId="25" xfId="0" applyFont="1" applyBorder="1" applyAlignment="1">
      <alignment horizontal="left" vertical="top" wrapText="1"/>
    </xf>
    <xf numFmtId="0" fontId="13" fillId="0" borderId="17" xfId="0" applyFont="1" applyBorder="1" applyAlignment="1">
      <alignment horizontal="left" vertical="top" wrapText="1"/>
    </xf>
    <xf numFmtId="0" fontId="13" fillId="2" borderId="25" xfId="0" applyFont="1" applyFill="1" applyBorder="1" applyAlignment="1">
      <alignment vertical="top" wrapText="1"/>
    </xf>
    <xf numFmtId="0" fontId="13" fillId="2" borderId="17" xfId="0" applyFont="1" applyFill="1" applyBorder="1" applyAlignment="1">
      <alignment vertical="top" wrapText="1"/>
    </xf>
    <xf numFmtId="0" fontId="13" fillId="2" borderId="6" xfId="0" applyFont="1" applyFill="1" applyBorder="1" applyAlignment="1">
      <alignment vertical="top" wrapText="1"/>
    </xf>
    <xf numFmtId="0" fontId="13" fillId="2" borderId="26" xfId="0" applyFont="1" applyFill="1" applyBorder="1" applyAlignment="1">
      <alignment vertical="top" wrapText="1"/>
    </xf>
    <xf numFmtId="0" fontId="15" fillId="2" borderId="2" xfId="0" applyFont="1" applyFill="1" applyBorder="1" applyAlignment="1">
      <alignment horizontal="center" wrapText="1"/>
    </xf>
    <xf numFmtId="0" fontId="15" fillId="2" borderId="2" xfId="0" applyFont="1" applyFill="1" applyBorder="1" applyAlignment="1">
      <alignment wrapText="1"/>
    </xf>
    <xf numFmtId="10" fontId="15" fillId="2" borderId="2" xfId="0" applyNumberFormat="1" applyFont="1" applyFill="1" applyBorder="1" applyAlignment="1">
      <alignment wrapText="1"/>
    </xf>
    <xf numFmtId="0" fontId="0" fillId="2" borderId="2" xfId="0" applyFill="1" applyBorder="1" applyAlignment="1">
      <alignment wrapText="1"/>
    </xf>
    <xf numFmtId="10" fontId="0" fillId="2" borderId="2" xfId="0" applyNumberFormat="1" applyFill="1" applyBorder="1" applyAlignment="1">
      <alignment wrapText="1"/>
    </xf>
    <xf numFmtId="0" fontId="15" fillId="2" borderId="8" xfId="0" applyFont="1" applyFill="1" applyBorder="1" applyAlignment="1">
      <alignment horizontal="center" wrapText="1"/>
    </xf>
    <xf numFmtId="10" fontId="15" fillId="2" borderId="8" xfId="0" applyNumberFormat="1" applyFont="1" applyFill="1" applyBorder="1" applyAlignment="1">
      <alignment horizontal="center" wrapText="1"/>
    </xf>
    <xf numFmtId="165" fontId="15" fillId="0" borderId="18" xfId="0" applyNumberFormat="1" applyFont="1" applyBorder="1" applyAlignment="1">
      <alignment wrapText="1"/>
    </xf>
    <xf numFmtId="0" fontId="15" fillId="3" borderId="11" xfId="0" applyFont="1" applyFill="1" applyBorder="1" applyAlignment="1">
      <alignment wrapText="1"/>
    </xf>
    <xf numFmtId="14" fontId="15" fillId="2" borderId="14" xfId="0" applyNumberFormat="1" applyFont="1" applyFill="1" applyBorder="1" applyAlignment="1">
      <alignment horizontal="center" wrapText="1"/>
    </xf>
    <xf numFmtId="14" fontId="15" fillId="2" borderId="3" xfId="0" applyNumberFormat="1" applyFont="1" applyFill="1" applyBorder="1" applyAlignment="1">
      <alignment wrapText="1"/>
    </xf>
    <xf numFmtId="14" fontId="15" fillId="3" borderId="3" xfId="0" applyNumberFormat="1" applyFont="1" applyFill="1" applyBorder="1" applyAlignment="1">
      <alignment wrapText="1"/>
    </xf>
    <xf numFmtId="14" fontId="0" fillId="2" borderId="3" xfId="0" applyNumberFormat="1" applyFill="1" applyBorder="1" applyAlignment="1">
      <alignment wrapText="1"/>
    </xf>
    <xf numFmtId="0" fontId="14" fillId="0" borderId="9" xfId="0" applyFont="1" applyBorder="1"/>
    <xf numFmtId="0" fontId="15" fillId="0" borderId="20" xfId="0" applyFont="1" applyBorder="1"/>
    <xf numFmtId="0" fontId="15" fillId="0" borderId="27" xfId="0" applyFont="1" applyBorder="1" applyAlignment="1">
      <alignment wrapText="1"/>
    </xf>
    <xf numFmtId="0" fontId="15" fillId="0" borderId="13" xfId="0" applyFont="1" applyBorder="1" applyAlignment="1">
      <alignment horizontal="center"/>
    </xf>
    <xf numFmtId="0" fontId="15" fillId="0" borderId="13" xfId="0" applyFont="1" applyBorder="1"/>
    <xf numFmtId="165" fontId="15" fillId="0" borderId="13" xfId="0" applyNumberFormat="1" applyFont="1" applyBorder="1"/>
    <xf numFmtId="14" fontId="0" fillId="2" borderId="28" xfId="0" applyNumberFormat="1" applyFill="1" applyBorder="1"/>
    <xf numFmtId="0" fontId="0" fillId="0" borderId="29" xfId="0" applyBorder="1"/>
    <xf numFmtId="0" fontId="0" fillId="0" borderId="16" xfId="0" applyBorder="1"/>
    <xf numFmtId="14" fontId="0" fillId="2" borderId="30" xfId="0" applyNumberFormat="1" applyFill="1" applyBorder="1"/>
    <xf numFmtId="0" fontId="15" fillId="0" borderId="0" xfId="0" applyFont="1"/>
    <xf numFmtId="0" fontId="0" fillId="2" borderId="31" xfId="0" applyFill="1" applyBorder="1"/>
    <xf numFmtId="0" fontId="0" fillId="2" borderId="0" xfId="0" applyFill="1"/>
    <xf numFmtId="0" fontId="14" fillId="2" borderId="31" xfId="0" applyFont="1" applyFill="1" applyBorder="1"/>
    <xf numFmtId="0" fontId="14" fillId="2" borderId="0" xfId="0" applyFont="1" applyFill="1"/>
    <xf numFmtId="0" fontId="14" fillId="2" borderId="30" xfId="0" applyFont="1" applyFill="1" applyBorder="1"/>
    <xf numFmtId="0" fontId="0" fillId="2" borderId="32" xfId="0" applyFill="1" applyBorder="1"/>
    <xf numFmtId="165" fontId="15" fillId="0" borderId="33" xfId="0" applyNumberFormat="1" applyFont="1" applyBorder="1"/>
    <xf numFmtId="165" fontId="15" fillId="0" borderId="24" xfId="0" applyNumberFormat="1" applyFont="1" applyBorder="1"/>
    <xf numFmtId="14" fontId="0" fillId="2" borderId="34" xfId="0" applyNumberFormat="1" applyFill="1" applyBorder="1"/>
    <xf numFmtId="0" fontId="14" fillId="2" borderId="2" xfId="0" applyFont="1" applyFill="1" applyBorder="1"/>
    <xf numFmtId="0" fontId="13" fillId="2" borderId="35" xfId="0" applyFont="1" applyFill="1" applyBorder="1" applyAlignment="1">
      <alignment vertical="top" wrapText="1"/>
    </xf>
    <xf numFmtId="14" fontId="15" fillId="2" borderId="34" xfId="0" applyNumberFormat="1" applyFont="1" applyFill="1" applyBorder="1"/>
    <xf numFmtId="14" fontId="15" fillId="2" borderId="36" xfId="0" applyNumberFormat="1" applyFont="1" applyFill="1" applyBorder="1" applyAlignment="1">
      <alignment wrapText="1"/>
    </xf>
    <xf numFmtId="10" fontId="15" fillId="2" borderId="34" xfId="0" applyNumberFormat="1" applyFont="1" applyFill="1" applyBorder="1"/>
    <xf numFmtId="14" fontId="15" fillId="2" borderId="36" xfId="0" applyNumberFormat="1" applyFont="1" applyFill="1" applyBorder="1" applyAlignment="1">
      <alignment vertical="top" wrapText="1"/>
    </xf>
    <xf numFmtId="9" fontId="0" fillId="2" borderId="34" xfId="0" applyNumberFormat="1" applyFill="1" applyBorder="1"/>
    <xf numFmtId="0" fontId="14" fillId="2" borderId="3" xfId="0" applyFont="1" applyFill="1" applyBorder="1"/>
    <xf numFmtId="0" fontId="14" fillId="2" borderId="1" xfId="0" applyFont="1" applyFill="1" applyBorder="1"/>
    <xf numFmtId="0" fontId="14" fillId="2" borderId="32" xfId="0" applyFont="1" applyFill="1" applyBorder="1"/>
    <xf numFmtId="0" fontId="23" fillId="0" borderId="0" xfId="0" applyFont="1" applyAlignment="1">
      <alignment wrapText="1"/>
    </xf>
    <xf numFmtId="0" fontId="20" fillId="0" borderId="2" xfId="0" applyFont="1" applyBorder="1" applyAlignment="1">
      <alignment wrapText="1"/>
    </xf>
    <xf numFmtId="164" fontId="20" fillId="0" borderId="2" xfId="0" applyNumberFormat="1" applyFont="1" applyBorder="1" applyAlignment="1">
      <alignment wrapText="1"/>
    </xf>
    <xf numFmtId="0" fontId="20" fillId="0" borderId="2" xfId="0" applyFont="1" applyBorder="1" applyAlignment="1">
      <alignment horizontal="center" wrapText="1"/>
    </xf>
    <xf numFmtId="165" fontId="20" fillId="0" borderId="2" xfId="0" applyNumberFormat="1" applyFont="1" applyBorder="1" applyAlignment="1">
      <alignment wrapText="1"/>
    </xf>
    <xf numFmtId="14" fontId="20" fillId="2" borderId="3" xfId="0" applyNumberFormat="1" applyFont="1" applyFill="1" applyBorder="1" applyAlignment="1">
      <alignment wrapText="1"/>
    </xf>
    <xf numFmtId="14" fontId="20" fillId="2" borderId="2" xfId="0" applyNumberFormat="1" applyFont="1" applyFill="1" applyBorder="1" applyAlignment="1">
      <alignment wrapText="1"/>
    </xf>
    <xf numFmtId="0" fontId="20" fillId="2" borderId="2" xfId="0" applyFont="1" applyFill="1" applyBorder="1" applyAlignment="1">
      <alignment wrapText="1"/>
    </xf>
    <xf numFmtId="10" fontId="20" fillId="2" borderId="2" xfId="0" applyNumberFormat="1" applyFont="1" applyFill="1" applyBorder="1" applyAlignment="1">
      <alignment wrapText="1"/>
    </xf>
    <xf numFmtId="14" fontId="20" fillId="2" borderId="1" xfId="0" applyNumberFormat="1" applyFont="1" applyFill="1" applyBorder="1" applyAlignment="1">
      <alignment wrapText="1"/>
    </xf>
    <xf numFmtId="1" fontId="20" fillId="0" borderId="2" xfId="0" applyNumberFormat="1" applyFont="1" applyBorder="1" applyAlignment="1">
      <alignment wrapText="1"/>
    </xf>
    <xf numFmtId="0" fontId="20" fillId="3" borderId="16" xfId="0" applyFont="1" applyFill="1" applyBorder="1" applyAlignment="1">
      <alignment wrapText="1"/>
    </xf>
    <xf numFmtId="0" fontId="20" fillId="3" borderId="16" xfId="0" applyFont="1" applyFill="1" applyBorder="1" applyAlignment="1">
      <alignment horizontal="center" wrapText="1"/>
    </xf>
    <xf numFmtId="14" fontId="20" fillId="3" borderId="16" xfId="0" applyNumberFormat="1" applyFont="1" applyFill="1" applyBorder="1" applyAlignment="1">
      <alignment wrapText="1"/>
    </xf>
    <xf numFmtId="0" fontId="20" fillId="3" borderId="37" xfId="0" applyFont="1" applyFill="1" applyBorder="1" applyAlignment="1">
      <alignment wrapText="1"/>
    </xf>
    <xf numFmtId="14" fontId="20" fillId="3" borderId="15" xfId="0" applyNumberFormat="1" applyFont="1" applyFill="1" applyBorder="1" applyAlignment="1">
      <alignment wrapText="1"/>
    </xf>
    <xf numFmtId="14" fontId="20" fillId="2" borderId="16" xfId="0" applyNumberFormat="1" applyFont="1" applyFill="1" applyBorder="1" applyAlignment="1">
      <alignment wrapText="1"/>
    </xf>
    <xf numFmtId="0" fontId="20" fillId="2" borderId="16" xfId="0" applyFont="1" applyFill="1" applyBorder="1" applyAlignment="1">
      <alignment horizontal="center" wrapText="1"/>
    </xf>
    <xf numFmtId="10" fontId="20" fillId="2" borderId="16" xfId="0" applyNumberFormat="1" applyFont="1" applyFill="1" applyBorder="1" applyAlignment="1">
      <alignment wrapText="1"/>
    </xf>
    <xf numFmtId="14" fontId="20" fillId="2" borderId="38" xfId="0" applyNumberFormat="1" applyFont="1" applyFill="1" applyBorder="1" applyAlignment="1">
      <alignment wrapText="1"/>
    </xf>
    <xf numFmtId="0" fontId="20" fillId="3" borderId="2" xfId="0" applyFont="1" applyFill="1" applyBorder="1" applyAlignment="1">
      <alignment horizontal="center" wrapText="1"/>
    </xf>
    <xf numFmtId="0" fontId="24" fillId="0" borderId="17" xfId="0" applyFont="1" applyBorder="1" applyAlignment="1">
      <alignment vertical="top" wrapText="1"/>
    </xf>
    <xf numFmtId="0" fontId="20" fillId="0" borderId="4" xfId="0" applyFont="1" applyBorder="1"/>
    <xf numFmtId="0" fontId="20" fillId="0" borderId="2" xfId="0" applyFont="1" applyBorder="1"/>
    <xf numFmtId="0" fontId="20" fillId="0" borderId="5" xfId="0" applyFont="1" applyBorder="1" applyAlignment="1">
      <alignment horizontal="center"/>
    </xf>
    <xf numFmtId="165" fontId="20" fillId="0" borderId="5" xfId="0" applyNumberFormat="1" applyFont="1" applyBorder="1"/>
    <xf numFmtId="165" fontId="20" fillId="0" borderId="5" xfId="0" applyNumberFormat="1" applyFont="1" applyBorder="1" applyAlignment="1">
      <alignment horizontal="center"/>
    </xf>
    <xf numFmtId="165" fontId="20" fillId="0" borderId="24" xfId="0" applyNumberFormat="1" applyFont="1" applyBorder="1"/>
    <xf numFmtId="0" fontId="20" fillId="0" borderId="11" xfId="0" applyFont="1" applyBorder="1"/>
    <xf numFmtId="165" fontId="20" fillId="0" borderId="11" xfId="0" applyNumberFormat="1" applyFont="1" applyBorder="1"/>
    <xf numFmtId="165" fontId="20" fillId="0" borderId="11" xfId="0" applyNumberFormat="1" applyFont="1" applyBorder="1" applyAlignment="1">
      <alignment horizontal="center"/>
    </xf>
    <xf numFmtId="0" fontId="20" fillId="0" borderId="3" xfId="0" applyFont="1" applyBorder="1"/>
    <xf numFmtId="0" fontId="20" fillId="0" borderId="11" xfId="0" applyFont="1" applyBorder="1" applyAlignment="1">
      <alignment wrapText="1"/>
    </xf>
    <xf numFmtId="3" fontId="20" fillId="0" borderId="11" xfId="0" applyNumberFormat="1" applyFont="1" applyBorder="1"/>
    <xf numFmtId="0" fontId="23" fillId="0" borderId="3" xfId="0" applyFont="1" applyBorder="1"/>
    <xf numFmtId="14" fontId="20" fillId="0" borderId="5" xfId="0" applyNumberFormat="1" applyFont="1" applyBorder="1"/>
    <xf numFmtId="14" fontId="20" fillId="0" borderId="5" xfId="0" applyNumberFormat="1" applyFont="1" applyBorder="1" applyAlignment="1">
      <alignment horizontal="center"/>
    </xf>
    <xf numFmtId="14" fontId="20" fillId="0" borderId="24" xfId="0" applyNumberFormat="1" applyFont="1" applyBorder="1"/>
    <xf numFmtId="2" fontId="20" fillId="0" borderId="5" xfId="0" applyNumberFormat="1" applyFont="1" applyBorder="1"/>
    <xf numFmtId="16" fontId="20" fillId="0" borderId="5" xfId="0" applyNumberFormat="1" applyFont="1" applyBorder="1" applyAlignment="1">
      <alignment horizontal="center"/>
    </xf>
    <xf numFmtId="0" fontId="24" fillId="2" borderId="14" xfId="0" applyFont="1" applyFill="1" applyBorder="1" applyAlignment="1">
      <alignment vertical="top"/>
    </xf>
    <xf numFmtId="0" fontId="24" fillId="2" borderId="8" xfId="0" applyFont="1" applyFill="1" applyBorder="1" applyAlignment="1">
      <alignment vertical="top"/>
    </xf>
    <xf numFmtId="0" fontId="24" fillId="2" borderId="8" xfId="0" applyFont="1" applyFill="1" applyBorder="1" applyAlignment="1">
      <alignment vertical="top" wrapText="1"/>
    </xf>
    <xf numFmtId="0" fontId="24" fillId="2" borderId="17" xfId="0" applyFont="1" applyFill="1" applyBorder="1" applyAlignment="1">
      <alignment vertical="top" wrapText="1"/>
    </xf>
    <xf numFmtId="0" fontId="24" fillId="2" borderId="6" xfId="0" applyFont="1" applyFill="1" applyBorder="1" applyAlignment="1">
      <alignment vertical="top" wrapText="1"/>
    </xf>
    <xf numFmtId="0" fontId="24" fillId="2" borderId="18" xfId="0" applyFont="1" applyFill="1" applyBorder="1" applyAlignment="1">
      <alignment vertical="top" wrapText="1"/>
    </xf>
    <xf numFmtId="0" fontId="23" fillId="0" borderId="0" xfId="0" applyFont="1"/>
    <xf numFmtId="0" fontId="20" fillId="3" borderId="2" xfId="0" applyFont="1" applyFill="1" applyBorder="1"/>
    <xf numFmtId="0" fontId="20" fillId="0" borderId="13" xfId="0" applyFont="1" applyBorder="1" applyAlignment="1">
      <alignment horizontal="center"/>
    </xf>
    <xf numFmtId="0" fontId="23" fillId="2" borderId="0" xfId="0" applyFont="1" applyFill="1"/>
    <xf numFmtId="0" fontId="20" fillId="0" borderId="16" xfId="0" applyFont="1" applyBorder="1" applyAlignment="1">
      <alignment horizontal="center"/>
    </xf>
    <xf numFmtId="0" fontId="20" fillId="3" borderId="2" xfId="0" applyFont="1" applyFill="1" applyBorder="1" applyAlignment="1">
      <alignment horizontal="center"/>
    </xf>
    <xf numFmtId="0" fontId="20" fillId="0" borderId="20" xfId="0" applyFont="1" applyBorder="1" applyAlignment="1">
      <alignment horizontal="center"/>
    </xf>
    <xf numFmtId="0" fontId="23" fillId="0" borderId="2" xfId="0" applyFont="1" applyBorder="1"/>
    <xf numFmtId="0" fontId="23" fillId="0" borderId="16" xfId="0" applyFont="1" applyBorder="1"/>
    <xf numFmtId="0" fontId="21" fillId="0" borderId="2" xfId="0" applyFont="1" applyBorder="1" applyAlignment="1">
      <alignment horizontal="center"/>
    </xf>
    <xf numFmtId="17" fontId="23" fillId="0" borderId="2" xfId="0" applyNumberFormat="1" applyFont="1" applyBorder="1"/>
    <xf numFmtId="0" fontId="23" fillId="0" borderId="11" xfId="0" applyFont="1" applyBorder="1"/>
    <xf numFmtId="0" fontId="23" fillId="0" borderId="4" xfId="0" applyFont="1" applyBorder="1"/>
    <xf numFmtId="0" fontId="23" fillId="0" borderId="5" xfId="0" applyFont="1" applyBorder="1"/>
    <xf numFmtId="0" fontId="23" fillId="0" borderId="39" xfId="0" applyFont="1" applyBorder="1"/>
    <xf numFmtId="0" fontId="23" fillId="0" borderId="34" xfId="0" applyFont="1" applyBorder="1"/>
    <xf numFmtId="0" fontId="23" fillId="0" borderId="1" xfId="0" applyFont="1" applyBorder="1"/>
    <xf numFmtId="0" fontId="23" fillId="0" borderId="31" xfId="0" applyFont="1" applyBorder="1"/>
    <xf numFmtId="16" fontId="20" fillId="0" borderId="2" xfId="0" applyNumberFormat="1" applyFont="1" applyBorder="1" applyAlignment="1">
      <alignment horizontal="center"/>
    </xf>
    <xf numFmtId="0" fontId="23" fillId="2" borderId="31" xfId="0" applyFont="1" applyFill="1" applyBorder="1"/>
    <xf numFmtId="0" fontId="23" fillId="2" borderId="32" xfId="0" applyFont="1" applyFill="1" applyBorder="1"/>
    <xf numFmtId="0" fontId="23" fillId="0" borderId="15" xfId="0" applyFont="1" applyBorder="1"/>
    <xf numFmtId="0" fontId="20" fillId="0" borderId="16" xfId="0" applyFont="1" applyBorder="1"/>
    <xf numFmtId="0" fontId="20" fillId="0" borderId="16" xfId="0" applyFont="1" applyBorder="1" applyAlignment="1">
      <alignment wrapText="1"/>
    </xf>
    <xf numFmtId="17" fontId="23" fillId="0" borderId="16" xfId="0" applyNumberFormat="1" applyFont="1" applyBorder="1"/>
    <xf numFmtId="0" fontId="23" fillId="0" borderId="37" xfId="0" applyFont="1" applyBorder="1"/>
    <xf numFmtId="0" fontId="23" fillId="0" borderId="38" xfId="0" applyFont="1" applyBorder="1"/>
    <xf numFmtId="0" fontId="23" fillId="0" borderId="40" xfId="0" applyFont="1" applyBorder="1"/>
    <xf numFmtId="16" fontId="15" fillId="0" borderId="5" xfId="0" quotePrefix="1" applyNumberFormat="1" applyFont="1" applyBorder="1" applyAlignment="1">
      <alignment horizontal="center"/>
    </xf>
    <xf numFmtId="14" fontId="15" fillId="0" borderId="5" xfId="0" applyNumberFormat="1" applyFont="1" applyBorder="1"/>
    <xf numFmtId="14" fontId="15" fillId="0" borderId="5" xfId="0" applyNumberFormat="1" applyFont="1" applyBorder="1" applyAlignment="1">
      <alignment horizontal="center"/>
    </xf>
    <xf numFmtId="14" fontId="15" fillId="0" borderId="11" xfId="0" applyNumberFormat="1" applyFont="1" applyBorder="1" applyAlignment="1">
      <alignment horizontal="center"/>
    </xf>
    <xf numFmtId="0" fontId="20" fillId="0" borderId="24" xfId="0" applyFont="1" applyBorder="1" applyAlignment="1">
      <alignment wrapText="1"/>
    </xf>
    <xf numFmtId="16" fontId="20" fillId="0" borderId="5" xfId="0" quotePrefix="1" applyNumberFormat="1" applyFont="1" applyBorder="1" applyAlignment="1">
      <alignment horizontal="center"/>
    </xf>
    <xf numFmtId="14" fontId="20" fillId="0" borderId="11" xfId="0" applyNumberFormat="1" applyFont="1" applyBorder="1"/>
    <xf numFmtId="0" fontId="20" fillId="0" borderId="11" xfId="0" applyFont="1" applyBorder="1" applyAlignment="1">
      <alignment horizontal="center" wrapText="1"/>
    </xf>
    <xf numFmtId="0" fontId="20" fillId="0" borderId="11" xfId="0" applyFont="1" applyBorder="1" applyAlignment="1">
      <alignment horizontal="center"/>
    </xf>
    <xf numFmtId="0" fontId="20" fillId="0" borderId="24" xfId="0" applyFont="1" applyBorder="1" applyAlignment="1">
      <alignment horizontal="center" wrapText="1"/>
    </xf>
    <xf numFmtId="0" fontId="20" fillId="0" borderId="18" xfId="0" applyFont="1" applyBorder="1" applyAlignment="1">
      <alignment horizontal="center" wrapText="1"/>
    </xf>
    <xf numFmtId="0" fontId="20" fillId="0" borderId="9" xfId="0" applyFont="1" applyBorder="1" applyAlignment="1">
      <alignment wrapText="1"/>
    </xf>
    <xf numFmtId="0" fontId="20" fillId="0" borderId="18" xfId="0" applyFont="1" applyBorder="1" applyAlignment="1">
      <alignment wrapText="1"/>
    </xf>
    <xf numFmtId="3" fontId="20" fillId="0" borderId="5" xfId="0" applyNumberFormat="1" applyFont="1" applyBorder="1"/>
    <xf numFmtId="0" fontId="20" fillId="3" borderId="5" xfId="0" applyFont="1" applyFill="1" applyBorder="1"/>
    <xf numFmtId="0" fontId="20" fillId="3" borderId="5" xfId="0" applyFont="1" applyFill="1" applyBorder="1" applyAlignment="1">
      <alignment horizontal="center"/>
    </xf>
    <xf numFmtId="14" fontId="20" fillId="3" borderId="5" xfId="0" applyNumberFormat="1" applyFont="1" applyFill="1" applyBorder="1"/>
    <xf numFmtId="14" fontId="23" fillId="2" borderId="3" xfId="0" applyNumberFormat="1" applyFont="1" applyFill="1" applyBorder="1"/>
    <xf numFmtId="14" fontId="23" fillId="2" borderId="2" xfId="0" applyNumberFormat="1" applyFont="1" applyFill="1" applyBorder="1"/>
    <xf numFmtId="0" fontId="23" fillId="2" borderId="1" xfId="0" applyFont="1" applyFill="1" applyBorder="1"/>
    <xf numFmtId="14" fontId="20" fillId="2" borderId="2" xfId="0" applyNumberFormat="1" applyFont="1" applyFill="1" applyBorder="1"/>
    <xf numFmtId="0" fontId="20" fillId="2" borderId="1" xfId="0" applyFont="1" applyFill="1" applyBorder="1"/>
    <xf numFmtId="10" fontId="20" fillId="2" borderId="3" xfId="0" applyNumberFormat="1" applyFont="1" applyFill="1" applyBorder="1"/>
    <xf numFmtId="0" fontId="23" fillId="2" borderId="3" xfId="0" applyFont="1" applyFill="1" applyBorder="1"/>
    <xf numFmtId="0" fontId="20" fillId="2" borderId="2" xfId="0" applyFont="1" applyFill="1" applyBorder="1"/>
    <xf numFmtId="0" fontId="20" fillId="2" borderId="24" xfId="0" applyFont="1" applyFill="1" applyBorder="1" applyAlignment="1">
      <alignment horizontal="center"/>
    </xf>
    <xf numFmtId="0" fontId="20" fillId="2" borderId="11" xfId="0" applyFont="1" applyFill="1" applyBorder="1"/>
    <xf numFmtId="0" fontId="20" fillId="2" borderId="5" xfId="0" applyFont="1" applyFill="1" applyBorder="1" applyAlignment="1">
      <alignment horizontal="center"/>
    </xf>
    <xf numFmtId="14" fontId="20" fillId="2" borderId="5" xfId="0" applyNumberFormat="1" applyFont="1" applyFill="1" applyBorder="1" applyAlignment="1">
      <alignment horizontal="center"/>
    </xf>
    <xf numFmtId="14" fontId="23" fillId="2" borderId="3" xfId="0" applyNumberFormat="1" applyFont="1" applyFill="1" applyBorder="1" applyAlignment="1">
      <alignment horizontal="center"/>
    </xf>
    <xf numFmtId="14" fontId="23" fillId="2" borderId="2" xfId="0" applyNumberFormat="1" applyFont="1" applyFill="1" applyBorder="1" applyAlignment="1">
      <alignment horizontal="center"/>
    </xf>
    <xf numFmtId="14" fontId="20" fillId="3" borderId="5" xfId="0" applyNumberFormat="1" applyFont="1" applyFill="1" applyBorder="1" applyAlignment="1">
      <alignment horizontal="center"/>
    </xf>
    <xf numFmtId="0" fontId="20" fillId="3" borderId="24" xfId="0" applyFont="1" applyFill="1" applyBorder="1" applyAlignment="1">
      <alignment horizontal="center"/>
    </xf>
    <xf numFmtId="14" fontId="23" fillId="2" borderId="19" xfId="0" applyNumberFormat="1" applyFont="1" applyFill="1" applyBorder="1"/>
    <xf numFmtId="14" fontId="20" fillId="3" borderId="11" xfId="0" applyNumberFormat="1" applyFont="1" applyFill="1" applyBorder="1"/>
    <xf numFmtId="14" fontId="23" fillId="2" borderId="11" xfId="0" applyNumberFormat="1" applyFont="1" applyFill="1" applyBorder="1"/>
    <xf numFmtId="0" fontId="20" fillId="0" borderId="11" xfId="0" applyFont="1" applyBorder="1" applyAlignment="1">
      <alignment horizontal="left" wrapText="1"/>
    </xf>
    <xf numFmtId="0" fontId="20" fillId="0" borderId="24" xfId="0" applyFont="1" applyBorder="1" applyAlignment="1">
      <alignment horizontal="left" wrapText="1"/>
    </xf>
    <xf numFmtId="0" fontId="20" fillId="3" borderId="11" xfId="0" applyFont="1" applyFill="1" applyBorder="1"/>
    <xf numFmtId="0" fontId="20" fillId="0" borderId="5" xfId="0" applyFont="1" applyBorder="1" applyAlignment="1">
      <alignment horizontal="left"/>
    </xf>
    <xf numFmtId="0" fontId="20" fillId="0" borderId="2" xfId="0" applyFont="1" applyBorder="1" applyAlignment="1">
      <alignment horizontal="left"/>
    </xf>
    <xf numFmtId="0" fontId="20" fillId="3" borderId="11" xfId="0" applyFont="1" applyFill="1" applyBorder="1" applyAlignment="1">
      <alignment horizontal="center"/>
    </xf>
    <xf numFmtId="16" fontId="20" fillId="0" borderId="2" xfId="0" quotePrefix="1" applyNumberFormat="1" applyFont="1" applyBorder="1" applyAlignment="1">
      <alignment horizontal="center"/>
    </xf>
    <xf numFmtId="0" fontId="20" fillId="0" borderId="2" xfId="0" applyFont="1" applyBorder="1" applyAlignment="1">
      <alignment horizontal="left" vertical="center" wrapText="1"/>
    </xf>
    <xf numFmtId="0" fontId="15" fillId="2" borderId="2" xfId="0" applyFont="1" applyFill="1" applyBorder="1" applyAlignment="1">
      <alignment horizontal="center"/>
    </xf>
    <xf numFmtId="164" fontId="15" fillId="0" borderId="2" xfId="0" quotePrefix="1" applyNumberFormat="1" applyFont="1" applyBorder="1" applyAlignment="1">
      <alignment horizontal="center"/>
    </xf>
    <xf numFmtId="14" fontId="0" fillId="0" borderId="2" xfId="0" applyNumberFormat="1" applyBorder="1"/>
    <xf numFmtId="0" fontId="0" fillId="2" borderId="2" xfId="0" applyFill="1" applyBorder="1"/>
    <xf numFmtId="0" fontId="23" fillId="2" borderId="2" xfId="0" applyFont="1" applyFill="1" applyBorder="1"/>
    <xf numFmtId="0" fontId="0" fillId="2" borderId="20" xfId="0" applyFill="1" applyBorder="1"/>
    <xf numFmtId="0" fontId="15" fillId="0" borderId="5" xfId="0" applyFont="1" applyBorder="1" applyAlignment="1">
      <alignment wrapText="1"/>
    </xf>
    <xf numFmtId="0" fontId="15" fillId="0" borderId="20" xfId="0" applyFont="1" applyBorder="1" applyAlignment="1">
      <alignment wrapText="1"/>
    </xf>
    <xf numFmtId="14" fontId="15" fillId="2" borderId="1" xfId="0" applyNumberFormat="1" applyFont="1" applyFill="1" applyBorder="1" applyAlignment="1">
      <alignment horizontal="center"/>
    </xf>
    <xf numFmtId="0" fontId="0" fillId="2" borderId="0" xfId="0" applyFill="1" applyAlignment="1">
      <alignment horizontal="center"/>
    </xf>
    <xf numFmtId="14" fontId="0" fillId="2" borderId="0" xfId="0" applyNumberFormat="1" applyFill="1"/>
    <xf numFmtId="0" fontId="0" fillId="2" borderId="28" xfId="0" applyFill="1" applyBorder="1"/>
    <xf numFmtId="0" fontId="15" fillId="0" borderId="15" xfId="0" applyFont="1" applyBorder="1" applyAlignment="1">
      <alignment wrapText="1"/>
    </xf>
    <xf numFmtId="0" fontId="15" fillId="0" borderId="16" xfId="0" applyFont="1" applyBorder="1"/>
    <xf numFmtId="0" fontId="15" fillId="0" borderId="37" xfId="0" applyFont="1" applyBorder="1" applyAlignment="1">
      <alignment horizontal="center" wrapText="1"/>
    </xf>
    <xf numFmtId="14" fontId="0" fillId="0" borderId="16" xfId="0" applyNumberFormat="1" applyBorder="1"/>
    <xf numFmtId="0" fontId="0" fillId="0" borderId="11" xfId="0" applyBorder="1"/>
    <xf numFmtId="0" fontId="0" fillId="2" borderId="11" xfId="0" applyFill="1" applyBorder="1"/>
    <xf numFmtId="0" fontId="0" fillId="0" borderId="37" xfId="0" applyBorder="1"/>
    <xf numFmtId="0" fontId="0" fillId="2" borderId="9" xfId="0" applyFill="1" applyBorder="1"/>
    <xf numFmtId="0" fontId="13" fillId="2" borderId="18" xfId="0" applyFont="1" applyFill="1" applyBorder="1" applyAlignment="1">
      <alignment vertical="top" wrapText="1"/>
    </xf>
    <xf numFmtId="0" fontId="0" fillId="2" borderId="27" xfId="0" applyFill="1" applyBorder="1"/>
    <xf numFmtId="0" fontId="0" fillId="2" borderId="15" xfId="0" applyFill="1" applyBorder="1"/>
    <xf numFmtId="0" fontId="0" fillId="2" borderId="38" xfId="0" applyFill="1" applyBorder="1"/>
    <xf numFmtId="0" fontId="0" fillId="2" borderId="16" xfId="0" applyFill="1" applyBorder="1"/>
    <xf numFmtId="0" fontId="0" fillId="2" borderId="37" xfId="0" applyFill="1" applyBorder="1"/>
    <xf numFmtId="164" fontId="15" fillId="2" borderId="2" xfId="0" applyNumberFormat="1" applyFont="1" applyFill="1" applyBorder="1" applyAlignment="1">
      <alignment horizontal="center"/>
    </xf>
    <xf numFmtId="165" fontId="15" fillId="2" borderId="5" xfId="0" applyNumberFormat="1" applyFont="1" applyFill="1" applyBorder="1"/>
    <xf numFmtId="165" fontId="15" fillId="2" borderId="5" xfId="0" applyNumberFormat="1" applyFont="1" applyFill="1" applyBorder="1" applyAlignment="1">
      <alignment horizontal="center"/>
    </xf>
    <xf numFmtId="165" fontId="15" fillId="2" borderId="11" xfId="0" applyNumberFormat="1" applyFont="1" applyFill="1" applyBorder="1"/>
    <xf numFmtId="165" fontId="15" fillId="2" borderId="11" xfId="0" applyNumberFormat="1" applyFont="1" applyFill="1" applyBorder="1" applyAlignment="1">
      <alignment horizontal="center"/>
    </xf>
    <xf numFmtId="0" fontId="15" fillId="3" borderId="20" xfId="0" applyFont="1" applyFill="1" applyBorder="1"/>
    <xf numFmtId="0" fontId="15" fillId="3" borderId="13" xfId="0" applyFont="1" applyFill="1" applyBorder="1" applyAlignment="1">
      <alignment horizontal="center"/>
    </xf>
    <xf numFmtId="0" fontId="21" fillId="3" borderId="13" xfId="0" applyFont="1" applyFill="1" applyBorder="1" applyAlignment="1">
      <alignment horizontal="center"/>
    </xf>
    <xf numFmtId="14" fontId="15" fillId="3" borderId="13" xfId="0" applyNumberFormat="1" applyFont="1" applyFill="1" applyBorder="1" applyAlignment="1">
      <alignment horizontal="center"/>
    </xf>
    <xf numFmtId="14" fontId="15" fillId="2" borderId="9" xfId="0" applyNumberFormat="1" applyFont="1" applyFill="1" applyBorder="1" applyAlignment="1">
      <alignment horizontal="center"/>
    </xf>
    <xf numFmtId="14" fontId="15" fillId="2" borderId="20" xfId="0" applyNumberFormat="1" applyFont="1" applyFill="1" applyBorder="1" applyAlignment="1">
      <alignment horizontal="center"/>
    </xf>
    <xf numFmtId="0" fontId="15" fillId="2" borderId="28" xfId="0" applyFont="1" applyFill="1" applyBorder="1"/>
    <xf numFmtId="165" fontId="15" fillId="0" borderId="2" xfId="0" applyNumberFormat="1" applyFont="1" applyBorder="1" applyAlignment="1">
      <alignment horizontal="center"/>
    </xf>
    <xf numFmtId="0" fontId="15" fillId="0" borderId="9" xfId="0" applyFont="1" applyBorder="1"/>
    <xf numFmtId="0" fontId="15" fillId="3" borderId="13" xfId="0" applyFont="1" applyFill="1" applyBorder="1"/>
    <xf numFmtId="165" fontId="15" fillId="0" borderId="24" xfId="0" applyNumberFormat="1" applyFont="1" applyBorder="1" applyAlignment="1">
      <alignment horizontal="center"/>
    </xf>
    <xf numFmtId="14" fontId="15" fillId="3" borderId="24" xfId="0" applyNumberFormat="1" applyFont="1" applyFill="1" applyBorder="1" applyAlignment="1">
      <alignment horizontal="center"/>
    </xf>
    <xf numFmtId="14" fontId="15" fillId="3" borderId="33" xfId="0" applyNumberFormat="1" applyFont="1" applyFill="1" applyBorder="1" applyAlignment="1">
      <alignment horizontal="center"/>
    </xf>
    <xf numFmtId="14" fontId="15" fillId="2" borderId="34" xfId="0" applyNumberFormat="1" applyFont="1" applyFill="1" applyBorder="1" applyAlignment="1">
      <alignment horizontal="center"/>
    </xf>
    <xf numFmtId="14" fontId="15" fillId="2" borderId="30" xfId="0" applyNumberFormat="1" applyFont="1" applyFill="1" applyBorder="1" applyAlignment="1">
      <alignment horizontal="center"/>
    </xf>
    <xf numFmtId="0" fontId="0" fillId="2" borderId="34" xfId="0" applyFill="1" applyBorder="1"/>
    <xf numFmtId="0" fontId="0" fillId="2" borderId="40" xfId="0" applyFill="1" applyBorder="1"/>
    <xf numFmtId="0" fontId="0" fillId="0" borderId="31" xfId="0" applyBorder="1"/>
    <xf numFmtId="0" fontId="15" fillId="0" borderId="16" xfId="0" applyFont="1" applyBorder="1" applyAlignment="1">
      <alignment horizontal="center"/>
    </xf>
    <xf numFmtId="0" fontId="15" fillId="0" borderId="16" xfId="0" applyFont="1" applyBorder="1" applyAlignment="1">
      <alignment horizontal="center" wrapText="1"/>
    </xf>
    <xf numFmtId="0" fontId="0" fillId="0" borderId="16" xfId="0" applyBorder="1" applyAlignment="1">
      <alignment horizontal="center"/>
    </xf>
    <xf numFmtId="0" fontId="13" fillId="2" borderId="25" xfId="0" applyFont="1" applyFill="1" applyBorder="1" applyAlignment="1">
      <alignment horizontal="center" vertical="top" wrapText="1"/>
    </xf>
    <xf numFmtId="0" fontId="13" fillId="2" borderId="17" xfId="0" applyFont="1" applyFill="1" applyBorder="1" applyAlignment="1">
      <alignment horizontal="center" vertical="top" wrapText="1"/>
    </xf>
    <xf numFmtId="14" fontId="15" fillId="2" borderId="14" xfId="0" applyNumberFormat="1" applyFont="1" applyFill="1" applyBorder="1" applyAlignment="1">
      <alignment horizontal="center"/>
    </xf>
    <xf numFmtId="14" fontId="15" fillId="2" borderId="8" xfId="0" applyNumberFormat="1" applyFont="1" applyFill="1" applyBorder="1" applyAlignment="1">
      <alignment horizontal="center"/>
    </xf>
    <xf numFmtId="0" fontId="15" fillId="2" borderId="21" xfId="0" applyFont="1" applyFill="1" applyBorder="1"/>
    <xf numFmtId="0" fontId="15" fillId="0" borderId="8" xfId="0" applyFont="1" applyBorder="1"/>
    <xf numFmtId="0" fontId="15" fillId="0" borderId="8" xfId="0" applyFont="1" applyBorder="1" applyAlignment="1">
      <alignment horizontal="center"/>
    </xf>
    <xf numFmtId="0" fontId="17" fillId="4" borderId="15" xfId="0" applyFont="1" applyFill="1" applyBorder="1" applyAlignment="1">
      <alignment wrapText="1"/>
    </xf>
    <xf numFmtId="0" fontId="17" fillId="4" borderId="16" xfId="0" applyFont="1" applyFill="1" applyBorder="1"/>
    <xf numFmtId="0" fontId="17" fillId="4" borderId="16" xfId="0" applyFont="1" applyFill="1" applyBorder="1" applyAlignment="1">
      <alignment horizontal="center"/>
    </xf>
    <xf numFmtId="0" fontId="18" fillId="0" borderId="2" xfId="0" applyFont="1" applyBorder="1" applyAlignment="1">
      <alignment horizontal="center"/>
    </xf>
    <xf numFmtId="14" fontId="15" fillId="5" borderId="1" xfId="0" applyNumberFormat="1" applyFont="1" applyFill="1" applyBorder="1" applyAlignment="1">
      <alignment horizontal="center"/>
    </xf>
    <xf numFmtId="14" fontId="15" fillId="2" borderId="1" xfId="0" applyNumberFormat="1" applyFont="1" applyFill="1" applyBorder="1" applyAlignment="1">
      <alignment horizontal="center" wrapText="1"/>
    </xf>
    <xf numFmtId="14" fontId="15" fillId="2" borderId="28" xfId="0" applyNumberFormat="1" applyFont="1" applyFill="1" applyBorder="1" applyAlignment="1">
      <alignment horizontal="center"/>
    </xf>
    <xf numFmtId="0" fontId="19" fillId="4" borderId="16" xfId="0" applyFont="1" applyFill="1" applyBorder="1" applyAlignment="1">
      <alignment horizontal="center"/>
    </xf>
    <xf numFmtId="0" fontId="17" fillId="4" borderId="16" xfId="0" applyFont="1" applyFill="1" applyBorder="1" applyAlignment="1">
      <alignment horizontal="center" wrapText="1"/>
    </xf>
    <xf numFmtId="165" fontId="15" fillId="5" borderId="24" xfId="0" applyNumberFormat="1" applyFont="1" applyFill="1" applyBorder="1" applyAlignment="1">
      <alignment horizontal="center"/>
    </xf>
    <xf numFmtId="165" fontId="17" fillId="4" borderId="24" xfId="0" applyNumberFormat="1" applyFont="1" applyFill="1" applyBorder="1" applyAlignment="1">
      <alignment horizontal="center"/>
    </xf>
    <xf numFmtId="165" fontId="17" fillId="5" borderId="24" xfId="0" applyNumberFormat="1" applyFont="1" applyFill="1" applyBorder="1" applyAlignment="1">
      <alignment horizontal="center"/>
    </xf>
    <xf numFmtId="0" fontId="13" fillId="2" borderId="26" xfId="0" applyFont="1" applyFill="1" applyBorder="1" applyAlignment="1">
      <alignment horizontal="center" vertical="top" wrapText="1"/>
    </xf>
    <xf numFmtId="0" fontId="15" fillId="2" borderId="21" xfId="0" applyFont="1" applyFill="1" applyBorder="1" applyAlignment="1">
      <alignment wrapText="1"/>
    </xf>
    <xf numFmtId="14" fontId="15" fillId="2" borderId="21" xfId="0" applyNumberFormat="1" applyFont="1" applyFill="1" applyBorder="1" applyAlignment="1">
      <alignment horizontal="center"/>
    </xf>
    <xf numFmtId="14" fontId="15" fillId="2" borderId="35" xfId="0" applyNumberFormat="1" applyFont="1" applyFill="1" applyBorder="1" applyAlignment="1">
      <alignment horizontal="center"/>
    </xf>
    <xf numFmtId="14" fontId="15" fillId="5" borderId="34" xfId="0" applyNumberFormat="1" applyFont="1" applyFill="1" applyBorder="1" applyAlignment="1">
      <alignment horizontal="center"/>
    </xf>
    <xf numFmtId="0" fontId="15" fillId="0" borderId="27" xfId="0" applyFont="1" applyBorder="1" applyAlignment="1">
      <alignment horizontal="center"/>
    </xf>
    <xf numFmtId="0" fontId="15" fillId="0" borderId="6" xfId="0" applyFont="1" applyBorder="1" applyAlignment="1">
      <alignment horizontal="center" wrapText="1"/>
    </xf>
    <xf numFmtId="0" fontId="0" fillId="0" borderId="20" xfId="0" quotePrefix="1" applyBorder="1" applyAlignment="1">
      <alignment horizontal="center"/>
    </xf>
    <xf numFmtId="165" fontId="15" fillId="0" borderId="13" xfId="0" applyNumberFormat="1" applyFont="1" applyBorder="1" applyAlignment="1">
      <alignment horizontal="center"/>
    </xf>
    <xf numFmtId="14" fontId="15" fillId="0" borderId="2" xfId="0" applyNumberFormat="1" applyFont="1" applyBorder="1" applyAlignment="1">
      <alignment horizontal="center"/>
    </xf>
    <xf numFmtId="165" fontId="15" fillId="0" borderId="33" xfId="0" applyNumberFormat="1" applyFont="1" applyBorder="1" applyAlignment="1">
      <alignment horizontal="center"/>
    </xf>
    <xf numFmtId="0" fontId="13" fillId="0" borderId="25" xfId="0" applyFont="1" applyBorder="1" applyAlignment="1">
      <alignment vertical="top"/>
    </xf>
    <xf numFmtId="0" fontId="13" fillId="0" borderId="17" xfId="0" applyFont="1" applyBorder="1" applyAlignment="1">
      <alignment horizontal="left" vertical="top"/>
    </xf>
    <xf numFmtId="0" fontId="15" fillId="0" borderId="14" xfId="0" applyFont="1" applyBorder="1"/>
    <xf numFmtId="0" fontId="15" fillId="0" borderId="18" xfId="0" applyFont="1" applyBorder="1" applyAlignment="1">
      <alignment horizontal="center"/>
    </xf>
    <xf numFmtId="0" fontId="0" fillId="0" borderId="8" xfId="0" quotePrefix="1" applyBorder="1" applyAlignment="1">
      <alignment horizontal="center"/>
    </xf>
    <xf numFmtId="165" fontId="15" fillId="0" borderId="8" xfId="0" applyNumberFormat="1" applyFont="1" applyBorder="1" applyAlignment="1">
      <alignment horizontal="center"/>
    </xf>
    <xf numFmtId="165" fontId="15" fillId="0" borderId="18" xfId="0" applyNumberFormat="1" applyFont="1" applyBorder="1" applyAlignment="1">
      <alignment horizontal="center"/>
    </xf>
    <xf numFmtId="0" fontId="13" fillId="2" borderId="38" xfId="0" applyFont="1" applyFill="1" applyBorder="1" applyAlignment="1">
      <alignment horizontal="center" vertical="top" wrapText="1"/>
    </xf>
    <xf numFmtId="0" fontId="13" fillId="0" borderId="16" xfId="0" applyFont="1" applyBorder="1" applyAlignment="1">
      <alignment horizontal="left" vertical="top"/>
    </xf>
    <xf numFmtId="14" fontId="20" fillId="0" borderId="2" xfId="0" applyNumberFormat="1" applyFont="1" applyBorder="1"/>
    <xf numFmtId="0" fontId="23" fillId="2" borderId="2" xfId="0" applyFont="1" applyFill="1" applyBorder="1" applyAlignment="1">
      <alignment horizontal="center"/>
    </xf>
    <xf numFmtId="14" fontId="15" fillId="0" borderId="24" xfId="0" applyNumberFormat="1" applyFont="1" applyBorder="1"/>
    <xf numFmtId="14" fontId="20" fillId="3" borderId="24" xfId="0" applyNumberFormat="1" applyFont="1" applyFill="1" applyBorder="1"/>
    <xf numFmtId="14" fontId="20" fillId="0" borderId="24" xfId="0" applyNumberFormat="1" applyFont="1" applyBorder="1" applyAlignment="1">
      <alignment horizontal="center"/>
    </xf>
    <xf numFmtId="14" fontId="20" fillId="2" borderId="24" xfId="0" applyNumberFormat="1" applyFont="1" applyFill="1" applyBorder="1" applyAlignment="1">
      <alignment horizontal="center"/>
    </xf>
    <xf numFmtId="14" fontId="20" fillId="3" borderId="24" xfId="0" applyNumberFormat="1" applyFont="1" applyFill="1" applyBorder="1" applyAlignment="1">
      <alignment horizontal="center"/>
    </xf>
    <xf numFmtId="0" fontId="13" fillId="2" borderId="22" xfId="0" applyFont="1" applyFill="1" applyBorder="1" applyAlignment="1">
      <alignment vertical="top" wrapText="1"/>
    </xf>
    <xf numFmtId="0" fontId="23" fillId="2" borderId="34" xfId="0" applyFont="1" applyFill="1" applyBorder="1"/>
    <xf numFmtId="0" fontId="23" fillId="2" borderId="15" xfId="0" applyFont="1" applyFill="1" applyBorder="1"/>
    <xf numFmtId="0" fontId="23" fillId="2" borderId="16" xfId="0" applyFont="1" applyFill="1" applyBorder="1"/>
    <xf numFmtId="0" fontId="23" fillId="2" borderId="38" xfId="0" applyFont="1" applyFill="1" applyBorder="1"/>
    <xf numFmtId="14" fontId="15" fillId="2" borderId="19" xfId="0" applyNumberFormat="1" applyFont="1" applyFill="1" applyBorder="1"/>
    <xf numFmtId="14" fontId="15" fillId="2" borderId="11" xfId="0" applyNumberFormat="1" applyFont="1" applyFill="1" applyBorder="1"/>
    <xf numFmtId="14" fontId="20" fillId="2" borderId="3" xfId="0" applyNumberFormat="1" applyFont="1" applyFill="1" applyBorder="1"/>
    <xf numFmtId="14" fontId="20" fillId="2" borderId="19" xfId="0" applyNumberFormat="1" applyFont="1" applyFill="1" applyBorder="1"/>
    <xf numFmtId="14" fontId="20" fillId="2" borderId="11" xfId="0" applyNumberFormat="1" applyFont="1" applyFill="1" applyBorder="1"/>
    <xf numFmtId="0" fontId="20" fillId="2" borderId="1" xfId="0" applyFont="1" applyFill="1" applyBorder="1" applyAlignment="1">
      <alignment wrapText="1"/>
    </xf>
    <xf numFmtId="166" fontId="20" fillId="2" borderId="2" xfId="0" applyNumberFormat="1" applyFont="1" applyFill="1" applyBorder="1"/>
    <xf numFmtId="14" fontId="23" fillId="2" borderId="11" xfId="0" applyNumberFormat="1" applyFont="1" applyFill="1" applyBorder="1" applyAlignment="1">
      <alignment horizontal="center"/>
    </xf>
    <xf numFmtId="14" fontId="20" fillId="2" borderId="11" xfId="0" applyNumberFormat="1" applyFont="1" applyFill="1" applyBorder="1" applyAlignment="1">
      <alignment horizontal="center"/>
    </xf>
    <xf numFmtId="0" fontId="14" fillId="2" borderId="1" xfId="0" applyFont="1" applyFill="1" applyBorder="1" applyAlignment="1">
      <alignment horizontal="center"/>
    </xf>
    <xf numFmtId="0" fontId="14" fillId="2" borderId="38" xfId="0" applyFont="1" applyFill="1" applyBorder="1"/>
    <xf numFmtId="14" fontId="15" fillId="2" borderId="14" xfId="0" applyNumberFormat="1" applyFont="1" applyFill="1" applyBorder="1"/>
    <xf numFmtId="14" fontId="15" fillId="2" borderId="21" xfId="0" applyNumberFormat="1" applyFont="1" applyFill="1" applyBorder="1"/>
    <xf numFmtId="10" fontId="15" fillId="2" borderId="19" xfId="0" applyNumberFormat="1" applyFont="1" applyFill="1" applyBorder="1"/>
    <xf numFmtId="14" fontId="15" fillId="2" borderId="19" xfId="0" applyNumberFormat="1" applyFont="1" applyFill="1" applyBorder="1" applyAlignment="1">
      <alignment wrapText="1"/>
    </xf>
    <xf numFmtId="10" fontId="15" fillId="2" borderId="3" xfId="0" applyNumberFormat="1" applyFont="1" applyFill="1" applyBorder="1"/>
    <xf numFmtId="10" fontId="20" fillId="2" borderId="4" xfId="3" applyNumberFormat="1" applyFont="1" applyFill="1" applyBorder="1"/>
    <xf numFmtId="10" fontId="20" fillId="2" borderId="19" xfId="0" applyNumberFormat="1" applyFont="1" applyFill="1" applyBorder="1"/>
    <xf numFmtId="14" fontId="20" fillId="2" borderId="19" xfId="0" applyNumberFormat="1" applyFont="1" applyFill="1" applyBorder="1" applyAlignment="1">
      <alignment wrapText="1"/>
    </xf>
    <xf numFmtId="0" fontId="23" fillId="2" borderId="1" xfId="0" applyFont="1" applyFill="1" applyBorder="1" applyAlignment="1">
      <alignment horizontal="center"/>
    </xf>
    <xf numFmtId="0" fontId="15" fillId="0" borderId="41" xfId="0" applyFont="1" applyBorder="1" applyAlignment="1">
      <alignment wrapText="1"/>
    </xf>
    <xf numFmtId="0" fontId="15" fillId="0" borderId="19" xfId="0" applyFont="1" applyBorder="1"/>
    <xf numFmtId="0" fontId="15" fillId="0" borderId="42" xfId="0" applyFont="1" applyBorder="1"/>
    <xf numFmtId="0" fontId="0" fillId="0" borderId="19" xfId="0" applyBorder="1"/>
    <xf numFmtId="0" fontId="15" fillId="2" borderId="19" xfId="0" applyFont="1" applyFill="1" applyBorder="1" applyAlignment="1">
      <alignment wrapText="1"/>
    </xf>
    <xf numFmtId="0" fontId="15" fillId="0" borderId="19" xfId="0" applyFont="1" applyBorder="1" applyAlignment="1">
      <alignment wrapText="1"/>
    </xf>
    <xf numFmtId="0" fontId="20" fillId="0" borderId="34" xfId="0" applyFont="1" applyBorder="1" applyAlignment="1">
      <alignment horizontal="center"/>
    </xf>
    <xf numFmtId="0" fontId="20" fillId="3" borderId="43" xfId="0" applyFont="1" applyFill="1" applyBorder="1" applyAlignment="1">
      <alignment horizontal="center"/>
    </xf>
    <xf numFmtId="0" fontId="20" fillId="0" borderId="43" xfId="0" applyFont="1" applyBorder="1" applyAlignment="1">
      <alignment horizontal="center"/>
    </xf>
    <xf numFmtId="0" fontId="20" fillId="2" borderId="34" xfId="0" applyFont="1" applyFill="1" applyBorder="1" applyAlignment="1">
      <alignment horizontal="center"/>
    </xf>
    <xf numFmtId="0" fontId="0" fillId="2" borderId="2" xfId="0" applyFill="1" applyBorder="1" applyAlignment="1">
      <alignment horizontal="center"/>
    </xf>
    <xf numFmtId="0" fontId="15" fillId="0" borderId="6" xfId="0" applyFont="1" applyBorder="1" applyAlignment="1">
      <alignment wrapText="1"/>
    </xf>
    <xf numFmtId="0" fontId="15" fillId="2" borderId="11" xfId="0" applyFont="1" applyFill="1" applyBorder="1" applyAlignment="1">
      <alignment wrapText="1"/>
    </xf>
    <xf numFmtId="0" fontId="15" fillId="2" borderId="27" xfId="0" applyFont="1" applyFill="1" applyBorder="1"/>
    <xf numFmtId="0" fontId="0" fillId="0" borderId="1" xfId="0" applyBorder="1"/>
    <xf numFmtId="0" fontId="0" fillId="0" borderId="15" xfId="0" applyBorder="1"/>
    <xf numFmtId="0" fontId="0" fillId="0" borderId="38" xfId="0" applyBorder="1"/>
    <xf numFmtId="0" fontId="0" fillId="0" borderId="44" xfId="0" applyBorder="1"/>
    <xf numFmtId="0" fontId="15" fillId="0" borderId="16" xfId="0" applyFont="1" applyBorder="1" applyAlignment="1">
      <alignment wrapText="1"/>
    </xf>
    <xf numFmtId="164" fontId="15" fillId="0" borderId="16" xfId="0" quotePrefix="1" applyNumberFormat="1" applyFont="1" applyBorder="1" applyAlignment="1">
      <alignment horizontal="center"/>
    </xf>
    <xf numFmtId="167" fontId="15" fillId="0" borderId="16" xfId="0" applyNumberFormat="1" applyFont="1" applyBorder="1" applyAlignment="1">
      <alignment horizontal="center"/>
    </xf>
    <xf numFmtId="165" fontId="15" fillId="0" borderId="16" xfId="0" applyNumberFormat="1" applyFont="1" applyBorder="1" applyAlignment="1">
      <alignment horizontal="center"/>
    </xf>
    <xf numFmtId="0" fontId="0" fillId="2" borderId="30" xfId="0" applyFill="1" applyBorder="1"/>
    <xf numFmtId="0" fontId="13" fillId="0" borderId="17" xfId="0" applyFont="1" applyBorder="1" applyAlignment="1">
      <alignment vertical="top"/>
    </xf>
    <xf numFmtId="0" fontId="13" fillId="2" borderId="45" xfId="0" applyFont="1" applyFill="1" applyBorder="1" applyAlignment="1">
      <alignment horizontal="center" vertical="top" wrapText="1"/>
    </xf>
    <xf numFmtId="0" fontId="0" fillId="0" borderId="8" xfId="0" applyBorder="1"/>
    <xf numFmtId="0" fontId="15" fillId="2" borderId="16" xfId="0" applyFont="1" applyFill="1" applyBorder="1"/>
    <xf numFmtId="0" fontId="15" fillId="2" borderId="16" xfId="0" applyFont="1" applyFill="1" applyBorder="1" applyAlignment="1">
      <alignment horizontal="center"/>
    </xf>
    <xf numFmtId="0" fontId="15" fillId="2" borderId="16" xfId="0" applyFont="1" applyFill="1" applyBorder="1" applyAlignment="1">
      <alignment horizontal="center" wrapText="1"/>
    </xf>
    <xf numFmtId="0" fontId="24" fillId="0" borderId="17" xfId="0" applyFont="1" applyBorder="1" applyAlignment="1">
      <alignment horizontal="center" vertical="top" wrapText="1"/>
    </xf>
    <xf numFmtId="0" fontId="15" fillId="5" borderId="2" xfId="0" applyFont="1" applyFill="1" applyBorder="1" applyAlignment="1">
      <alignment horizontal="center" wrapText="1"/>
    </xf>
    <xf numFmtId="0" fontId="17" fillId="4" borderId="2" xfId="0" applyFont="1" applyFill="1" applyBorder="1" applyAlignment="1">
      <alignment horizontal="center" wrapText="1"/>
    </xf>
    <xf numFmtId="0" fontId="17" fillId="5" borderId="2" xfId="0" applyFont="1" applyFill="1" applyBorder="1" applyAlignment="1">
      <alignment horizontal="center" wrapText="1"/>
    </xf>
    <xf numFmtId="165" fontId="20" fillId="0" borderId="2" xfId="0" applyNumberFormat="1" applyFont="1" applyBorder="1"/>
    <xf numFmtId="165" fontId="20" fillId="0" borderId="2" xfId="0" applyNumberFormat="1" applyFont="1" applyBorder="1" applyAlignment="1">
      <alignment horizontal="center"/>
    </xf>
    <xf numFmtId="0" fontId="20" fillId="0" borderId="0" xfId="0" applyFont="1"/>
    <xf numFmtId="2" fontId="20" fillId="0" borderId="0" xfId="0" applyNumberFormat="1" applyFont="1"/>
    <xf numFmtId="3" fontId="20" fillId="0" borderId="0" xfId="0" applyNumberFormat="1" applyFont="1"/>
    <xf numFmtId="14" fontId="25" fillId="0" borderId="2" xfId="0" applyNumberFormat="1" applyFont="1" applyBorder="1" applyAlignment="1">
      <alignment horizontal="center" vertical="center"/>
    </xf>
    <xf numFmtId="0" fontId="25" fillId="0" borderId="2" xfId="0" applyFont="1" applyBorder="1" applyAlignment="1">
      <alignment horizontal="center" vertical="center"/>
    </xf>
    <xf numFmtId="0" fontId="26" fillId="0" borderId="2" xfId="0" applyFont="1" applyBorder="1" applyAlignment="1">
      <alignment horizontal="center" vertical="center"/>
    </xf>
    <xf numFmtId="165" fontId="15" fillId="0" borderId="2" xfId="0" applyNumberFormat="1" applyFont="1" applyBorder="1"/>
    <xf numFmtId="14" fontId="20" fillId="0" borderId="2" xfId="0" applyNumberFormat="1" applyFont="1" applyBorder="1" applyAlignment="1">
      <alignment horizontal="center"/>
    </xf>
    <xf numFmtId="0" fontId="27" fillId="0" borderId="2" xfId="0" applyFont="1" applyBorder="1" applyAlignment="1">
      <alignment horizontal="center" vertical="center"/>
    </xf>
    <xf numFmtId="0" fontId="28" fillId="0" borderId="2" xfId="0" applyFont="1" applyBorder="1" applyAlignment="1">
      <alignment horizontal="center" vertical="center"/>
    </xf>
    <xf numFmtId="0" fontId="29" fillId="0" borderId="2" xfId="0" applyFont="1" applyBorder="1" applyAlignment="1">
      <alignment horizontal="center" vertical="center"/>
    </xf>
    <xf numFmtId="1" fontId="0" fillId="0" borderId="2" xfId="0" applyNumberFormat="1" applyBorder="1" applyAlignment="1">
      <alignment wrapText="1"/>
    </xf>
    <xf numFmtId="165" fontId="0" fillId="0" borderId="2" xfId="0" applyNumberFormat="1" applyBorder="1" applyAlignment="1">
      <alignment wrapText="1"/>
    </xf>
    <xf numFmtId="0" fontId="0" fillId="0" borderId="2" xfId="0" applyBorder="1" applyAlignment="1">
      <alignment wrapText="1"/>
    </xf>
    <xf numFmtId="0" fontId="30" fillId="0" borderId="2" xfId="0" applyFont="1" applyBorder="1" applyAlignment="1">
      <alignment horizontal="center" vertical="center"/>
    </xf>
    <xf numFmtId="164" fontId="29" fillId="0" borderId="2" xfId="0" applyNumberFormat="1" applyFont="1" applyBorder="1" applyAlignment="1">
      <alignment horizontal="center" vertical="center"/>
    </xf>
    <xf numFmtId="3" fontId="26" fillId="0" borderId="2" xfId="0" applyNumberFormat="1" applyFont="1" applyBorder="1" applyAlignment="1">
      <alignment horizontal="center" vertical="center"/>
    </xf>
    <xf numFmtId="3" fontId="27" fillId="0" borderId="2" xfId="0" applyNumberFormat="1" applyFont="1" applyBorder="1" applyAlignment="1">
      <alignment horizontal="center" vertical="center"/>
    </xf>
    <xf numFmtId="3" fontId="27" fillId="0" borderId="2" xfId="0" applyNumberFormat="1" applyFont="1" applyBorder="1"/>
    <xf numFmtId="168" fontId="29" fillId="0" borderId="2" xfId="1" applyNumberFormat="1" applyFont="1" applyBorder="1" applyAlignment="1">
      <alignment horizontal="center" vertical="center"/>
    </xf>
    <xf numFmtId="0" fontId="31" fillId="0" borderId="2" xfId="0" applyFont="1" applyBorder="1" applyAlignment="1">
      <alignment horizontal="center"/>
    </xf>
    <xf numFmtId="14" fontId="31" fillId="0" borderId="2" xfId="0" applyNumberFormat="1" applyFont="1" applyBorder="1" applyAlignment="1">
      <alignment horizontal="center"/>
    </xf>
    <xf numFmtId="0" fontId="0" fillId="0" borderId="0" xfId="0" applyAlignment="1">
      <alignment horizontal="left"/>
    </xf>
    <xf numFmtId="0" fontId="10" fillId="0" borderId="0" xfId="2" applyFont="1" applyAlignment="1" applyProtection="1"/>
    <xf numFmtId="0" fontId="20" fillId="0" borderId="8" xfId="0" applyFont="1" applyBorder="1" applyAlignment="1">
      <alignment horizontal="center"/>
    </xf>
    <xf numFmtId="0" fontId="0" fillId="0" borderId="21" xfId="0" applyBorder="1" applyAlignment="1">
      <alignment wrapText="1"/>
    </xf>
    <xf numFmtId="0" fontId="10" fillId="0" borderId="0" xfId="2" applyFont="1" applyAlignment="1" applyProtection="1">
      <alignment horizontal="left"/>
    </xf>
    <xf numFmtId="0" fontId="25" fillId="0" borderId="2" xfId="0" applyFont="1" applyBorder="1" applyAlignment="1">
      <alignment horizontal="center"/>
    </xf>
    <xf numFmtId="0" fontId="20" fillId="0" borderId="8" xfId="0" applyFont="1" applyBorder="1" applyAlignment="1">
      <alignment horizontal="left"/>
    </xf>
    <xf numFmtId="14" fontId="0" fillId="0" borderId="2" xfId="0" applyNumberFormat="1" applyBorder="1" applyAlignment="1">
      <alignment wrapText="1"/>
    </xf>
    <xf numFmtId="0" fontId="25" fillId="0" borderId="20" xfId="0" applyFont="1" applyBorder="1" applyAlignment="1">
      <alignment horizontal="center"/>
    </xf>
    <xf numFmtId="0" fontId="0" fillId="0" borderId="5" xfId="0" applyBorder="1"/>
    <xf numFmtId="1" fontId="0" fillId="0" borderId="5" xfId="0" applyNumberFormat="1" applyBorder="1" applyAlignment="1">
      <alignment wrapText="1"/>
    </xf>
    <xf numFmtId="14" fontId="0" fillId="0" borderId="5" xfId="0" applyNumberFormat="1" applyBorder="1" applyAlignment="1">
      <alignment wrapText="1"/>
    </xf>
    <xf numFmtId="165" fontId="0" fillId="0" borderId="5" xfId="0" applyNumberFormat="1" applyBorder="1" applyAlignment="1">
      <alignment wrapText="1"/>
    </xf>
    <xf numFmtId="0" fontId="0" fillId="0" borderId="5" xfId="0" applyBorder="1" applyAlignment="1">
      <alignment wrapText="1"/>
    </xf>
    <xf numFmtId="0" fontId="13" fillId="0" borderId="14" xfId="0" applyFont="1" applyBorder="1" applyAlignment="1">
      <alignment vertical="center"/>
    </xf>
    <xf numFmtId="0" fontId="25" fillId="0" borderId="8" xfId="0" applyFont="1" applyBorder="1" applyAlignment="1">
      <alignment horizontal="center" wrapText="1"/>
    </xf>
    <xf numFmtId="0" fontId="24" fillId="0" borderId="15" xfId="0" applyFont="1" applyBorder="1" applyAlignment="1">
      <alignment horizontal="left" vertical="center" wrapText="1"/>
    </xf>
    <xf numFmtId="0" fontId="0" fillId="0" borderId="16" xfId="0" applyBorder="1" applyAlignment="1">
      <alignment horizontal="center" vertical="center" wrapText="1"/>
    </xf>
    <xf numFmtId="0" fontId="23" fillId="0" borderId="16" xfId="0" applyFont="1" applyBorder="1" applyAlignment="1">
      <alignment horizontal="center" vertical="center" wrapText="1"/>
    </xf>
    <xf numFmtId="0" fontId="23" fillId="0" borderId="38" xfId="0" applyFont="1" applyBorder="1" applyAlignment="1">
      <alignment horizontal="center" vertical="center" wrapText="1"/>
    </xf>
    <xf numFmtId="1" fontId="0" fillId="0" borderId="5" xfId="0" applyNumberFormat="1" applyBorder="1" applyAlignment="1">
      <alignment horizontal="center" wrapText="1"/>
    </xf>
    <xf numFmtId="164" fontId="0" fillId="0" borderId="2" xfId="0" applyNumberFormat="1" applyBorder="1" applyAlignment="1">
      <alignment horizontal="center" wrapText="1"/>
    </xf>
    <xf numFmtId="1" fontId="0" fillId="0" borderId="2" xfId="0" applyNumberFormat="1" applyBorder="1" applyAlignment="1">
      <alignment horizontal="center" wrapText="1"/>
    </xf>
    <xf numFmtId="0" fontId="13" fillId="0" borderId="14" xfId="0" applyFont="1" applyBorder="1"/>
    <xf numFmtId="0" fontId="26" fillId="0" borderId="8" xfId="0" applyFont="1" applyBorder="1" applyAlignment="1">
      <alignment horizontal="center"/>
    </xf>
    <xf numFmtId="16" fontId="26" fillId="0" borderId="8" xfId="0" applyNumberFormat="1" applyFont="1" applyBorder="1" applyAlignment="1">
      <alignment horizontal="center"/>
    </xf>
    <xf numFmtId="0" fontId="23" fillId="0" borderId="16" xfId="0" applyFont="1" applyBorder="1" applyAlignment="1">
      <alignment horizontal="center" vertical="center"/>
    </xf>
    <xf numFmtId="0" fontId="0" fillId="0" borderId="21" xfId="0" applyBorder="1" applyAlignment="1">
      <alignment horizontal="center" wrapText="1"/>
    </xf>
    <xf numFmtId="0" fontId="26" fillId="0" borderId="2" xfId="0" applyFont="1" applyBorder="1" applyAlignment="1">
      <alignment horizontal="center"/>
    </xf>
    <xf numFmtId="3" fontId="26" fillId="0" borderId="2" xfId="0" applyNumberFormat="1" applyFont="1" applyBorder="1" applyAlignment="1">
      <alignment horizontal="center"/>
    </xf>
    <xf numFmtId="165" fontId="26" fillId="0" borderId="2" xfId="0" applyNumberFormat="1" applyFont="1" applyBorder="1" applyAlignment="1">
      <alignment horizontal="center"/>
    </xf>
    <xf numFmtId="2" fontId="26" fillId="0" borderId="2" xfId="0" applyNumberFormat="1" applyFont="1" applyBorder="1" applyAlignment="1">
      <alignment horizontal="center"/>
    </xf>
    <xf numFmtId="165" fontId="25" fillId="0" borderId="2" xfId="0" applyNumberFormat="1" applyFont="1" applyBorder="1" applyAlignment="1">
      <alignment horizontal="center"/>
    </xf>
    <xf numFmtId="0" fontId="25" fillId="0" borderId="5" xfId="0" applyFont="1" applyBorder="1" applyAlignment="1">
      <alignment horizontal="center"/>
    </xf>
    <xf numFmtId="0" fontId="26" fillId="0" borderId="5" xfId="0" applyFont="1" applyBorder="1" applyAlignment="1">
      <alignment horizontal="center"/>
    </xf>
    <xf numFmtId="165" fontId="26" fillId="0" borderId="5" xfId="0" applyNumberFormat="1" applyFont="1" applyBorder="1" applyAlignment="1">
      <alignment horizontal="center"/>
    </xf>
    <xf numFmtId="0" fontId="13" fillId="0" borderId="14" xfId="0" applyFont="1" applyBorder="1" applyAlignment="1">
      <alignment horizontal="center"/>
    </xf>
    <xf numFmtId="0" fontId="25" fillId="0" borderId="8" xfId="0" applyFont="1" applyBorder="1" applyAlignment="1">
      <alignment horizontal="center"/>
    </xf>
    <xf numFmtId="0" fontId="25" fillId="0" borderId="21" xfId="0" applyFont="1" applyBorder="1" applyAlignment="1">
      <alignment horizontal="center" wrapText="1"/>
    </xf>
    <xf numFmtId="0" fontId="13" fillId="0" borderId="15" xfId="0" applyFont="1" applyBorder="1" applyAlignment="1">
      <alignment horizontal="center" vertical="center"/>
    </xf>
    <xf numFmtId="0" fontId="26" fillId="0" borderId="16" xfId="0" applyFont="1" applyBorder="1" applyAlignment="1">
      <alignment horizontal="center" vertical="center"/>
    </xf>
    <xf numFmtId="0" fontId="26" fillId="0" borderId="16"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8" xfId="0" applyFont="1" applyBorder="1" applyAlignment="1">
      <alignment horizontal="center" wrapText="1"/>
    </xf>
    <xf numFmtId="165" fontId="32" fillId="0" borderId="2" xfId="0" applyNumberFormat="1" applyFont="1" applyBorder="1" applyAlignment="1">
      <alignment horizontal="center"/>
    </xf>
    <xf numFmtId="0" fontId="26" fillId="0" borderId="20" xfId="0" applyFont="1" applyBorder="1" applyAlignment="1">
      <alignment horizontal="center"/>
    </xf>
    <xf numFmtId="165" fontId="26" fillId="0" borderId="20" xfId="0" applyNumberFormat="1" applyFont="1" applyBorder="1" applyAlignment="1">
      <alignment horizontal="center"/>
    </xf>
    <xf numFmtId="0" fontId="29" fillId="0" borderId="14" xfId="0" applyFont="1" applyBorder="1" applyAlignment="1">
      <alignment horizontal="center" vertical="center"/>
    </xf>
    <xf numFmtId="0" fontId="29" fillId="0" borderId="8" xfId="0" applyFont="1" applyBorder="1" applyAlignment="1">
      <alignment horizontal="center" vertical="center"/>
    </xf>
    <xf numFmtId="165" fontId="32" fillId="0" borderId="8" xfId="0" applyNumberFormat="1" applyFont="1" applyBorder="1" applyAlignment="1">
      <alignment horizontal="center"/>
    </xf>
    <xf numFmtId="0" fontId="33" fillId="0" borderId="21" xfId="0" applyFont="1" applyBorder="1" applyAlignment="1">
      <alignment horizontal="center"/>
    </xf>
    <xf numFmtId="0" fontId="29" fillId="0" borderId="3" xfId="0" applyFont="1" applyBorder="1" applyAlignment="1">
      <alignment horizontal="center" vertical="center"/>
    </xf>
    <xf numFmtId="0" fontId="33" fillId="0" borderId="1" xfId="0" applyFont="1" applyBorder="1" applyAlignment="1">
      <alignment horizont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165" fontId="32" fillId="0" borderId="16" xfId="0" applyNumberFormat="1" applyFont="1" applyBorder="1" applyAlignment="1">
      <alignment horizontal="center"/>
    </xf>
    <xf numFmtId="0" fontId="33" fillId="0" borderId="38" xfId="0" applyFont="1" applyBorder="1" applyAlignment="1">
      <alignment horizontal="center"/>
    </xf>
    <xf numFmtId="165" fontId="33" fillId="0" borderId="2" xfId="0" applyNumberFormat="1" applyFont="1" applyBorder="1" applyAlignment="1">
      <alignment horizontal="center"/>
    </xf>
    <xf numFmtId="165" fontId="25" fillId="0" borderId="20" xfId="0" applyNumberFormat="1" applyFont="1" applyBorder="1" applyAlignment="1">
      <alignment horizontal="center"/>
    </xf>
    <xf numFmtId="165" fontId="25" fillId="0" borderId="5" xfId="0" applyNumberFormat="1" applyFont="1" applyBorder="1" applyAlignment="1">
      <alignment horizontal="center"/>
    </xf>
    <xf numFmtId="165" fontId="33" fillId="0" borderId="8" xfId="0" applyNumberFormat="1" applyFont="1" applyBorder="1" applyAlignment="1">
      <alignment horizontal="center"/>
    </xf>
    <xf numFmtId="165" fontId="33" fillId="0" borderId="21" xfId="0" applyNumberFormat="1" applyFont="1" applyBorder="1" applyAlignment="1">
      <alignment horizontal="center"/>
    </xf>
    <xf numFmtId="165" fontId="33" fillId="0" borderId="1" xfId="0" applyNumberFormat="1" applyFont="1" applyBorder="1" applyAlignment="1">
      <alignment horizontal="center"/>
    </xf>
    <xf numFmtId="165" fontId="33" fillId="0" borderId="16" xfId="0" applyNumberFormat="1" applyFont="1" applyBorder="1" applyAlignment="1">
      <alignment horizontal="center"/>
    </xf>
    <xf numFmtId="165" fontId="33" fillId="0" borderId="38" xfId="0" applyNumberFormat="1" applyFont="1" applyBorder="1" applyAlignment="1">
      <alignment horizontal="center"/>
    </xf>
    <xf numFmtId="2" fontId="29" fillId="0" borderId="2" xfId="0" applyNumberFormat="1" applyFont="1" applyBorder="1" applyAlignment="1">
      <alignment horizontal="center" vertical="center"/>
    </xf>
    <xf numFmtId="14" fontId="25" fillId="0" borderId="5" xfId="0" applyNumberFormat="1" applyFont="1" applyBorder="1" applyAlignment="1">
      <alignment horizontal="center" vertical="center"/>
    </xf>
    <xf numFmtId="0" fontId="25" fillId="0" borderId="5" xfId="0" applyFont="1" applyBorder="1" applyAlignment="1">
      <alignment horizontal="center" vertical="center"/>
    </xf>
    <xf numFmtId="0" fontId="33" fillId="0" borderId="14" xfId="0" applyFont="1" applyBorder="1"/>
    <xf numFmtId="16" fontId="25" fillId="0" borderId="8" xfId="0" quotePrefix="1" applyNumberFormat="1" applyFont="1" applyBorder="1" applyAlignment="1">
      <alignment horizontal="center"/>
    </xf>
    <xf numFmtId="0" fontId="25" fillId="0" borderId="8" xfId="0" applyFont="1" applyBorder="1"/>
    <xf numFmtId="0" fontId="25" fillId="0" borderId="21" xfId="0" applyFont="1" applyBorder="1" applyAlignment="1">
      <alignment wrapText="1"/>
    </xf>
    <xf numFmtId="0" fontId="33" fillId="0" borderId="15" xfId="0" applyFont="1" applyBorder="1" applyAlignment="1">
      <alignment horizontal="left" vertical="center"/>
    </xf>
    <xf numFmtId="0" fontId="25" fillId="0" borderId="16" xfId="0" applyFont="1" applyBorder="1" applyAlignment="1">
      <alignment horizontal="center"/>
    </xf>
    <xf numFmtId="0" fontId="25" fillId="0" borderId="16" xfId="0" applyFont="1" applyBorder="1" applyAlignment="1">
      <alignment horizontal="center" wrapText="1"/>
    </xf>
    <xf numFmtId="0" fontId="25" fillId="0" borderId="38" xfId="0" applyFont="1" applyBorder="1" applyAlignment="1">
      <alignment horizontal="center" vertical="center" wrapText="1"/>
    </xf>
    <xf numFmtId="164" fontId="27" fillId="0" borderId="2" xfId="0" applyNumberFormat="1" applyFont="1" applyBorder="1" applyAlignment="1">
      <alignment horizontal="center" vertical="center"/>
    </xf>
    <xf numFmtId="14" fontId="25" fillId="0" borderId="20" xfId="0" applyNumberFormat="1" applyFont="1" applyBorder="1" applyAlignment="1">
      <alignment horizontal="center" vertical="center"/>
    </xf>
    <xf numFmtId="0" fontId="26" fillId="0" borderId="20" xfId="0" applyFont="1" applyBorder="1" applyAlignment="1">
      <alignment horizontal="center" vertical="center"/>
    </xf>
    <xf numFmtId="3" fontId="26" fillId="0" borderId="20" xfId="0" applyNumberFormat="1" applyFont="1" applyBorder="1" applyAlignment="1">
      <alignment horizontal="center" vertical="center"/>
    </xf>
    <xf numFmtId="165" fontId="20" fillId="0" borderId="20" xfId="0" applyNumberFormat="1" applyFont="1" applyBorder="1"/>
    <xf numFmtId="0" fontId="0" fillId="0" borderId="20" xfId="0" applyBorder="1"/>
    <xf numFmtId="0" fontId="31" fillId="0" borderId="5" xfId="0" applyFont="1" applyBorder="1" applyAlignment="1">
      <alignment horizontal="center"/>
    </xf>
    <xf numFmtId="14" fontId="31" fillId="0" borderId="5" xfId="0" applyNumberFormat="1" applyFont="1" applyBorder="1" applyAlignment="1">
      <alignment horizontal="center"/>
    </xf>
    <xf numFmtId="0" fontId="27" fillId="0" borderId="14" xfId="0" applyFont="1" applyBorder="1" applyAlignment="1">
      <alignment horizontal="center" vertical="center"/>
    </xf>
    <xf numFmtId="3" fontId="29" fillId="0" borderId="8" xfId="0" applyNumberFormat="1" applyFont="1" applyBorder="1" applyAlignment="1">
      <alignment horizontal="center" vertical="center"/>
    </xf>
    <xf numFmtId="0" fontId="0" fillId="0" borderId="21" xfId="0" applyBorder="1"/>
    <xf numFmtId="0" fontId="27" fillId="0" borderId="3" xfId="0" applyFont="1" applyBorder="1" applyAlignment="1">
      <alignment horizontal="center" vertical="center"/>
    </xf>
    <xf numFmtId="0" fontId="27" fillId="0" borderId="15" xfId="0" applyFont="1" applyBorder="1" applyAlignment="1">
      <alignment horizontal="center" vertical="center"/>
    </xf>
    <xf numFmtId="3" fontId="29" fillId="0" borderId="16" xfId="0" applyNumberFormat="1" applyFont="1" applyBorder="1" applyAlignment="1">
      <alignment horizontal="center" vertical="center"/>
    </xf>
    <xf numFmtId="165" fontId="20" fillId="0" borderId="16" xfId="0" applyNumberFormat="1" applyFont="1" applyBorder="1"/>
    <xf numFmtId="0" fontId="27" fillId="0" borderId="2" xfId="0" applyFont="1" applyBorder="1" applyAlignment="1">
      <alignment horizontal="center"/>
    </xf>
    <xf numFmtId="164" fontId="27" fillId="0" borderId="2" xfId="0" applyNumberFormat="1" applyFont="1" applyBorder="1" applyAlignment="1">
      <alignment horizontal="center"/>
    </xf>
    <xf numFmtId="0" fontId="31" fillId="0" borderId="20" xfId="0" applyFont="1" applyBorder="1" applyAlignment="1">
      <alignment horizontal="center"/>
    </xf>
    <xf numFmtId="14" fontId="31" fillId="0" borderId="20" xfId="0" applyNumberFormat="1" applyFont="1" applyBorder="1" applyAlignment="1">
      <alignment horizontal="center"/>
    </xf>
    <xf numFmtId="0" fontId="27" fillId="0" borderId="8" xfId="0" applyFont="1" applyBorder="1" applyAlignment="1">
      <alignment horizontal="center"/>
    </xf>
    <xf numFmtId="0" fontId="34" fillId="0" borderId="21" xfId="0" applyFont="1" applyBorder="1" applyAlignment="1">
      <alignment horizontal="center"/>
    </xf>
    <xf numFmtId="0" fontId="34" fillId="0" borderId="1" xfId="0" applyFont="1" applyBorder="1" applyAlignment="1">
      <alignment horizontal="center"/>
    </xf>
    <xf numFmtId="0" fontId="27" fillId="0" borderId="16" xfId="0" applyFont="1" applyBorder="1" applyAlignment="1">
      <alignment horizontal="center"/>
    </xf>
    <xf numFmtId="0" fontId="34" fillId="0" borderId="38" xfId="0" applyFont="1" applyBorder="1" applyAlignment="1">
      <alignment horizontal="center"/>
    </xf>
    <xf numFmtId="0" fontId="25" fillId="0" borderId="8" xfId="0" quotePrefix="1" applyFont="1" applyBorder="1" applyAlignment="1">
      <alignment horizontal="center"/>
    </xf>
    <xf numFmtId="3" fontId="30" fillId="0" borderId="5" xfId="0" applyNumberFormat="1" applyFont="1" applyBorder="1" applyAlignment="1">
      <alignment horizontal="center"/>
    </xf>
    <xf numFmtId="164" fontId="25" fillId="0" borderId="5" xfId="0" applyNumberFormat="1" applyFont="1" applyBorder="1" applyAlignment="1">
      <alignment horizontal="center"/>
    </xf>
    <xf numFmtId="0" fontId="25" fillId="0" borderId="13" xfId="0" applyFont="1" applyBorder="1" applyAlignment="1">
      <alignment horizontal="center"/>
    </xf>
    <xf numFmtId="0" fontId="35" fillId="0" borderId="21" xfId="0" applyFont="1" applyBorder="1" applyAlignment="1">
      <alignment horizontal="center"/>
    </xf>
    <xf numFmtId="0" fontId="35" fillId="0" borderId="1" xfId="0" applyFont="1" applyBorder="1" applyAlignment="1">
      <alignment horizontal="center"/>
    </xf>
    <xf numFmtId="0" fontId="35" fillId="0" borderId="38" xfId="0" applyFont="1" applyBorder="1" applyAlignment="1">
      <alignment horizontal="center"/>
    </xf>
    <xf numFmtId="0" fontId="35" fillId="0" borderId="39" xfId="0" applyFont="1" applyBorder="1" applyAlignment="1">
      <alignment horizontal="center"/>
    </xf>
    <xf numFmtId="0" fontId="35" fillId="0" borderId="48" xfId="0" applyFont="1" applyBorder="1" applyAlignment="1">
      <alignment horizontal="center"/>
    </xf>
    <xf numFmtId="14" fontId="25" fillId="0" borderId="5" xfId="0" applyNumberFormat="1" applyFont="1" applyBorder="1" applyAlignment="1">
      <alignment horizontal="center"/>
    </xf>
    <xf numFmtId="14" fontId="25" fillId="0" borderId="13" xfId="0" applyNumberFormat="1" applyFont="1" applyBorder="1" applyAlignment="1">
      <alignment horizontal="center" vertical="center"/>
    </xf>
    <xf numFmtId="164" fontId="0" fillId="0" borderId="2" xfId="0" applyNumberFormat="1" applyBorder="1" applyAlignment="1">
      <alignment horizontal="center"/>
    </xf>
    <xf numFmtId="0" fontId="27" fillId="0" borderId="9" xfId="0" applyFont="1" applyBorder="1" applyAlignment="1">
      <alignment horizontal="center" vertical="center"/>
    </xf>
    <xf numFmtId="0" fontId="27" fillId="0" borderId="20" xfId="0" applyFont="1" applyBorder="1" applyAlignment="1">
      <alignment horizontal="center"/>
    </xf>
    <xf numFmtId="0" fontId="34" fillId="0" borderId="28" xfId="0" applyFont="1" applyBorder="1" applyAlignment="1">
      <alignment horizontal="center"/>
    </xf>
    <xf numFmtId="0" fontId="27" fillId="0" borderId="4" xfId="0" applyFont="1" applyBorder="1" applyAlignment="1">
      <alignment horizontal="center" vertical="center"/>
    </xf>
    <xf numFmtId="0" fontId="27" fillId="0" borderId="5" xfId="0" applyFont="1" applyBorder="1" applyAlignment="1">
      <alignment horizontal="center"/>
    </xf>
    <xf numFmtId="0" fontId="34" fillId="0" borderId="39" xfId="0" applyFont="1" applyBorder="1" applyAlignment="1">
      <alignment horizontal="center"/>
    </xf>
    <xf numFmtId="14" fontId="25" fillId="0" borderId="14" xfId="0" applyNumberFormat="1" applyFont="1" applyBorder="1" applyAlignment="1">
      <alignment horizontal="center" vertical="center"/>
    </xf>
    <xf numFmtId="0" fontId="31" fillId="0" borderId="8" xfId="0" applyFont="1" applyBorder="1" applyAlignment="1">
      <alignment horizontal="center"/>
    </xf>
    <xf numFmtId="14" fontId="31" fillId="0" borderId="8" xfId="0" applyNumberFormat="1" applyFont="1" applyBorder="1" applyAlignment="1">
      <alignment horizontal="center"/>
    </xf>
    <xf numFmtId="14" fontId="25" fillId="0" borderId="3" xfId="0" applyNumberFormat="1" applyFont="1" applyBorder="1" applyAlignment="1">
      <alignment horizontal="center" vertical="center"/>
    </xf>
    <xf numFmtId="0" fontId="31" fillId="0" borderId="13" xfId="0" applyFont="1" applyBorder="1" applyAlignment="1">
      <alignment horizontal="center"/>
    </xf>
    <xf numFmtId="14" fontId="31" fillId="0" borderId="13" xfId="0" applyNumberFormat="1" applyFont="1" applyBorder="1" applyAlignment="1">
      <alignment horizontal="center"/>
    </xf>
    <xf numFmtId="14" fontId="25" fillId="0" borderId="4" xfId="0" applyNumberFormat="1" applyFont="1" applyBorder="1" applyAlignment="1">
      <alignment horizontal="center" vertical="center"/>
    </xf>
    <xf numFmtId="0" fontId="0" fillId="0" borderId="39" xfId="0" applyBorder="1"/>
    <xf numFmtId="14" fontId="25" fillId="0" borderId="47" xfId="0" applyNumberFormat="1" applyFont="1" applyBorder="1" applyAlignment="1">
      <alignment horizontal="center" vertical="center"/>
    </xf>
    <xf numFmtId="0" fontId="31" fillId="0" borderId="46" xfId="0" applyFont="1" applyBorder="1" applyAlignment="1">
      <alignment horizontal="center"/>
    </xf>
    <xf numFmtId="14" fontId="31" fillId="0" borderId="46" xfId="0" applyNumberFormat="1" applyFont="1" applyBorder="1" applyAlignment="1">
      <alignment horizontal="center"/>
    </xf>
    <xf numFmtId="0" fontId="0" fillId="0" borderId="46" xfId="0" applyBorder="1"/>
    <xf numFmtId="0" fontId="0" fillId="0" borderId="48" xfId="0" applyBorder="1"/>
    <xf numFmtId="14" fontId="25" fillId="0" borderId="9" xfId="0" applyNumberFormat="1" applyFont="1" applyBorder="1" applyAlignment="1">
      <alignment horizontal="center" vertical="center"/>
    </xf>
    <xf numFmtId="164" fontId="0" fillId="0" borderId="20" xfId="0" applyNumberFormat="1" applyBorder="1" applyAlignment="1">
      <alignment horizontal="center"/>
    </xf>
    <xf numFmtId="0" fontId="0" fillId="0" borderId="20" xfId="0" applyBorder="1" applyAlignment="1">
      <alignment horizontal="center"/>
    </xf>
    <xf numFmtId="14" fontId="0" fillId="0" borderId="20" xfId="0" applyNumberFormat="1" applyBorder="1"/>
    <xf numFmtId="0" fontId="0" fillId="0" borderId="28" xfId="0" applyBorder="1"/>
    <xf numFmtId="14" fontId="25" fillId="0" borderId="2" xfId="0" applyNumberFormat="1" applyFont="1" applyBorder="1" applyAlignment="1">
      <alignment horizontal="center"/>
    </xf>
    <xf numFmtId="14" fontId="25" fillId="0" borderId="20" xfId="0" applyNumberFormat="1" applyFont="1" applyBorder="1" applyAlignment="1">
      <alignment horizontal="center"/>
    </xf>
    <xf numFmtId="0" fontId="15" fillId="0" borderId="5" xfId="0" applyFont="1" applyBorder="1" applyAlignment="1">
      <alignment horizontal="center" vertical="center"/>
    </xf>
    <xf numFmtId="0" fontId="23" fillId="0" borderId="8" xfId="0" applyFont="1" applyBorder="1" applyAlignment="1">
      <alignment horizontal="center"/>
    </xf>
    <xf numFmtId="0" fontId="23" fillId="0" borderId="2" xfId="0" applyFont="1" applyBorder="1" applyAlignment="1">
      <alignment horizontal="center"/>
    </xf>
    <xf numFmtId="0" fontId="23" fillId="0" borderId="20" xfId="0" applyFont="1" applyBorder="1" applyAlignment="1">
      <alignment horizontal="center"/>
    </xf>
    <xf numFmtId="14" fontId="0" fillId="0" borderId="2" xfId="0" applyNumberFormat="1" applyBorder="1" applyAlignment="1">
      <alignment horizontal="center"/>
    </xf>
    <xf numFmtId="0" fontId="37" fillId="0" borderId="26" xfId="0" applyFont="1" applyBorder="1" applyAlignment="1">
      <alignment horizontal="center"/>
    </xf>
    <xf numFmtId="0" fontId="34" fillId="0" borderId="2" xfId="0" applyFont="1" applyBorder="1" applyAlignment="1">
      <alignment horizontal="center"/>
    </xf>
    <xf numFmtId="0" fontId="0" fillId="0" borderId="36" xfId="0" applyBorder="1"/>
    <xf numFmtId="14" fontId="0" fillId="0" borderId="36" xfId="0" applyNumberFormat="1" applyBorder="1"/>
    <xf numFmtId="164" fontId="23" fillId="0" borderId="20" xfId="0" applyNumberFormat="1" applyFont="1" applyBorder="1" applyAlignment="1">
      <alignment horizontal="center"/>
    </xf>
    <xf numFmtId="14" fontId="25" fillId="0" borderId="13" xfId="0" applyNumberFormat="1" applyFont="1" applyBorder="1" applyAlignment="1">
      <alignment horizontal="center"/>
    </xf>
    <xf numFmtId="0" fontId="29" fillId="0" borderId="9" xfId="0" applyFont="1" applyBorder="1" applyAlignment="1">
      <alignment horizontal="center" vertical="center"/>
    </xf>
    <xf numFmtId="0" fontId="29" fillId="0" borderId="20" xfId="0" applyFont="1" applyBorder="1" applyAlignment="1">
      <alignment horizontal="center" vertical="center"/>
    </xf>
    <xf numFmtId="0" fontId="25" fillId="0" borderId="21" xfId="0" applyFont="1" applyBorder="1" applyAlignment="1">
      <alignment horizontal="center"/>
    </xf>
    <xf numFmtId="0" fontId="25" fillId="0" borderId="39" xfId="0" applyFont="1" applyBorder="1" applyAlignment="1">
      <alignment horizontal="center"/>
    </xf>
    <xf numFmtId="0" fontId="26" fillId="0" borderId="1" xfId="0" applyFont="1" applyBorder="1" applyAlignment="1">
      <alignment horizontal="center"/>
    </xf>
    <xf numFmtId="0" fontId="34" fillId="0" borderId="49" xfId="0" applyFont="1" applyBorder="1" applyAlignment="1">
      <alignment horizontal="center"/>
    </xf>
    <xf numFmtId="0" fontId="25" fillId="0" borderId="1" xfId="0" applyFont="1" applyBorder="1" applyAlignment="1">
      <alignment horizontal="center"/>
    </xf>
    <xf numFmtId="0" fontId="25" fillId="0" borderId="38" xfId="0" applyFont="1" applyBorder="1" applyAlignment="1">
      <alignment horizontal="center"/>
    </xf>
    <xf numFmtId="0" fontId="25" fillId="0" borderId="28" xfId="0" applyFont="1" applyBorder="1" applyAlignment="1">
      <alignment horizontal="center"/>
    </xf>
    <xf numFmtId="0" fontId="15" fillId="0" borderId="17" xfId="0" applyFont="1" applyBorder="1" applyAlignment="1">
      <alignment horizontal="center"/>
    </xf>
    <xf numFmtId="14" fontId="25" fillId="0" borderId="17" xfId="0" applyNumberFormat="1" applyFont="1" applyBorder="1" applyAlignment="1">
      <alignment horizontal="center"/>
    </xf>
    <xf numFmtId="14" fontId="0" fillId="0" borderId="5" xfId="0" applyNumberFormat="1" applyBorder="1"/>
    <xf numFmtId="165" fontId="20" fillId="0" borderId="2" xfId="0" applyNumberFormat="1" applyFont="1" applyBorder="1" applyAlignment="1">
      <alignment horizontal="center" wrapText="1"/>
    </xf>
    <xf numFmtId="165" fontId="20" fillId="0" borderId="11" xfId="0" applyNumberFormat="1" applyFont="1" applyBorder="1" applyAlignment="1">
      <alignment horizontal="center" wrapText="1"/>
    </xf>
    <xf numFmtId="0" fontId="21" fillId="0" borderId="3" xfId="0" applyFont="1" applyBorder="1" applyAlignment="1">
      <alignment wrapText="1"/>
    </xf>
    <xf numFmtId="165" fontId="15" fillId="0" borderId="2" xfId="0" applyNumberFormat="1" applyFont="1" applyBorder="1" applyAlignment="1">
      <alignment horizontal="center" wrapText="1"/>
    </xf>
    <xf numFmtId="165" fontId="15" fillId="0" borderId="11" xfId="0" applyNumberFormat="1" applyFont="1" applyBorder="1" applyAlignment="1">
      <alignment horizontal="center" wrapText="1"/>
    </xf>
    <xf numFmtId="14" fontId="15" fillId="3" borderId="2" xfId="0" applyNumberFormat="1" applyFont="1" applyFill="1" applyBorder="1" applyAlignment="1">
      <alignment horizontal="center" wrapText="1"/>
    </xf>
    <xf numFmtId="0" fontId="15" fillId="3" borderId="11" xfId="0" applyFont="1" applyFill="1" applyBorder="1" applyAlignment="1">
      <alignment horizontal="center" wrapText="1"/>
    </xf>
    <xf numFmtId="0" fontId="15" fillId="0" borderId="3" xfId="0" applyFont="1" applyBorder="1" applyAlignment="1">
      <alignment wrapText="1"/>
    </xf>
    <xf numFmtId="0" fontId="0" fillId="0" borderId="0" xfId="0" applyAlignment="1">
      <alignment horizontal="left" vertical="top" wrapText="1"/>
    </xf>
    <xf numFmtId="0" fontId="20" fillId="0" borderId="9" xfId="0" applyFont="1" applyBorder="1" applyAlignment="1">
      <alignment wrapText="1"/>
    </xf>
    <xf numFmtId="0" fontId="20" fillId="0" borderId="4" xfId="0" applyFont="1" applyBorder="1" applyAlignment="1">
      <alignment wrapText="1"/>
    </xf>
    <xf numFmtId="0" fontId="13" fillId="2" borderId="18" xfId="0" applyFont="1" applyFill="1" applyBorder="1" applyAlignment="1">
      <alignment horizontal="center" vertical="top" wrapText="1"/>
    </xf>
    <xf numFmtId="0" fontId="13" fillId="2" borderId="37" xfId="0" applyFont="1" applyFill="1" applyBorder="1" applyAlignment="1">
      <alignment horizontal="center" vertical="top" wrapText="1"/>
    </xf>
    <xf numFmtId="0" fontId="13" fillId="0" borderId="17" xfId="0" applyFont="1" applyBorder="1" applyAlignment="1">
      <alignment horizontal="center" vertical="top" wrapText="1"/>
    </xf>
    <xf numFmtId="0" fontId="13" fillId="0" borderId="46" xfId="0" applyFont="1" applyBorder="1" applyAlignment="1">
      <alignment horizontal="center" vertical="top" wrapText="1"/>
    </xf>
    <xf numFmtId="0" fontId="13" fillId="0" borderId="14" xfId="0" applyFont="1" applyBorder="1" applyAlignment="1">
      <alignment horizontal="left" vertical="top"/>
    </xf>
    <xf numFmtId="0" fontId="13" fillId="0" borderId="15" xfId="0" applyFont="1" applyBorder="1" applyAlignment="1">
      <alignment horizontal="left" vertical="top"/>
    </xf>
    <xf numFmtId="0" fontId="13" fillId="0" borderId="8" xfId="0" applyFont="1" applyBorder="1" applyAlignment="1">
      <alignment horizontal="left" vertical="top"/>
    </xf>
    <xf numFmtId="0" fontId="13" fillId="0" borderId="16" xfId="0" applyFont="1" applyBorder="1" applyAlignment="1">
      <alignment horizontal="left" vertical="top"/>
    </xf>
    <xf numFmtId="0" fontId="0" fillId="0" borderId="25" xfId="0" applyBorder="1" applyAlignment="1">
      <alignment horizontal="center" vertical="center"/>
    </xf>
    <xf numFmtId="0" fontId="0" fillId="0" borderId="10" xfId="0" applyBorder="1" applyAlignment="1">
      <alignment horizontal="center" vertical="center"/>
    </xf>
    <xf numFmtId="0" fontId="0" fillId="0" borderId="47" xfId="0" applyBorder="1" applyAlignment="1">
      <alignment horizontal="center" vertical="center"/>
    </xf>
  </cellXfs>
  <cellStyles count="4">
    <cellStyle name="Comma" xfId="1" builtinId="3"/>
    <cellStyle name="Hyperlink" xfId="2" builtinId="8"/>
    <cellStyle name="Normal" xfId="0" builtinId="0"/>
    <cellStyle name="Percent" xfId="3" builtinId="5"/>
  </cellStyles>
  <dxfs count="1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178593</xdr:rowOff>
    </xdr:from>
    <xdr:to>
      <xdr:col>11</xdr:col>
      <xdr:colOff>640850</xdr:colOff>
      <xdr:row>76</xdr:row>
      <xdr:rowOff>47624</xdr:rowOff>
    </xdr:to>
    <xdr:pic>
      <xdr:nvPicPr>
        <xdr:cNvPr id="15" name="Picture 14">
          <a:extLst>
            <a:ext uri="{FF2B5EF4-FFF2-40B4-BE49-F238E27FC236}">
              <a16:creationId xmlns:a16="http://schemas.microsoft.com/office/drawing/2014/main" id="{E824AE6B-88D0-4C46-B590-ADF99519E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2968"/>
          <a:ext cx="9070475" cy="1272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457200</xdr:colOff>
      <xdr:row>37</xdr:row>
      <xdr:rowOff>45720</xdr:rowOff>
    </xdr:to>
    <xdr:pic>
      <xdr:nvPicPr>
        <xdr:cNvPr id="26580" name="Picture 1">
          <a:extLst>
            <a:ext uri="{FF2B5EF4-FFF2-40B4-BE49-F238E27FC236}">
              <a16:creationId xmlns:a16="http://schemas.microsoft.com/office/drawing/2014/main" id="{00000000-0008-0000-0900-0000D46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548640"/>
          <a:ext cx="982980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262890</xdr:colOff>
      <xdr:row>28</xdr:row>
      <xdr:rowOff>28575</xdr:rowOff>
    </xdr:from>
    <xdr:ext cx="192763" cy="26595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3388995" y="51492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95250</xdr:colOff>
      <xdr:row>32</xdr:row>
      <xdr:rowOff>9525</xdr:rowOff>
    </xdr:from>
    <xdr:ext cx="184731" cy="26456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860426"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695700" y="600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12</xdr:col>
      <xdr:colOff>348615</xdr:colOff>
      <xdr:row>19</xdr:row>
      <xdr:rowOff>156210</xdr:rowOff>
    </xdr:from>
    <xdr:ext cx="330385" cy="1883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7658100" y="3790950"/>
          <a:ext cx="327654" cy="18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AU"/>
        </a:p>
      </xdr:txBody>
    </xdr:sp>
    <xdr:clientData/>
  </xdr:oneCellAnchor>
  <xdr:oneCellAnchor>
    <xdr:from>
      <xdr:col>11</xdr:col>
      <xdr:colOff>537210</xdr:colOff>
      <xdr:row>20</xdr:row>
      <xdr:rowOff>123825</xdr:rowOff>
    </xdr:from>
    <xdr:ext cx="396199"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7440034" y="3709707"/>
          <a:ext cx="3961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SC1</a:t>
          </a:r>
        </a:p>
      </xdr:txBody>
    </xdr:sp>
    <xdr:clientData/>
  </xdr:oneCellAnchor>
  <xdr:oneCellAnchor>
    <xdr:from>
      <xdr:col>11</xdr:col>
      <xdr:colOff>234315</xdr:colOff>
      <xdr:row>15</xdr:row>
      <xdr:rowOff>49530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7137139" y="27389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9</xdr:col>
      <xdr:colOff>594361</xdr:colOff>
      <xdr:row>3</xdr:row>
      <xdr:rowOff>87630</xdr:rowOff>
    </xdr:from>
    <xdr:ext cx="426452" cy="2939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6067426" y="666750"/>
          <a:ext cx="419099"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AU" sz="1100">
              <a:solidFill>
                <a:schemeClr val="bg1"/>
              </a:solidFill>
            </a:rPr>
            <a:t>SC2</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457200</xdr:colOff>
      <xdr:row>37</xdr:row>
      <xdr:rowOff>45720</xdr:rowOff>
    </xdr:to>
    <xdr:pic>
      <xdr:nvPicPr>
        <xdr:cNvPr id="25561" name="Picture 1">
          <a:extLst>
            <a:ext uri="{FF2B5EF4-FFF2-40B4-BE49-F238E27FC236}">
              <a16:creationId xmlns:a16="http://schemas.microsoft.com/office/drawing/2014/main" id="{00000000-0008-0000-0D00-0000D96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548640"/>
          <a:ext cx="982980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262890</xdr:colOff>
      <xdr:row>28</xdr:row>
      <xdr:rowOff>28575</xdr:rowOff>
    </xdr:from>
    <xdr:ext cx="192763" cy="265950"/>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3388995" y="51492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95250</xdr:colOff>
      <xdr:row>32</xdr:row>
      <xdr:rowOff>9525</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3860426"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184731"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3695700" y="600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12</xdr:col>
      <xdr:colOff>348615</xdr:colOff>
      <xdr:row>19</xdr:row>
      <xdr:rowOff>156210</xdr:rowOff>
    </xdr:from>
    <xdr:ext cx="330385" cy="1883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7658100" y="3790950"/>
          <a:ext cx="327654" cy="18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AU"/>
        </a:p>
      </xdr:txBody>
    </xdr:sp>
    <xdr:clientData/>
  </xdr:oneCellAnchor>
  <xdr:oneCellAnchor>
    <xdr:from>
      <xdr:col>11</xdr:col>
      <xdr:colOff>529590</xdr:colOff>
      <xdr:row>20</xdr:row>
      <xdr:rowOff>123825</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7432414" y="37097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11</xdr:col>
      <xdr:colOff>234315</xdr:colOff>
      <xdr:row>15</xdr:row>
      <xdr:rowOff>49530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7137139" y="27389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7</xdr:col>
      <xdr:colOff>0</xdr:colOff>
      <xdr:row>12</xdr:row>
      <xdr:rowOff>40004</xdr:rowOff>
    </xdr:from>
    <xdr:ext cx="261755" cy="339314"/>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4267200" y="2333624"/>
          <a:ext cx="256160"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AU" sz="1800">
              <a:solidFill>
                <a:srgbClr val="FF0000"/>
              </a:solidFill>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20</xdr:col>
      <xdr:colOff>0</xdr:colOff>
      <xdr:row>7</xdr:row>
      <xdr:rowOff>0</xdr:rowOff>
    </xdr:from>
    <xdr:to>
      <xdr:col>21</xdr:col>
      <xdr:colOff>64758</xdr:colOff>
      <xdr:row>15</xdr:row>
      <xdr:rowOff>188599</xdr:rowOff>
    </xdr:to>
    <xdr:sp macro="" textlink="">
      <xdr:nvSpPr>
        <xdr:cNvPr id="16387" name="Text Box 3">
          <a:extLst>
            <a:ext uri="{FF2B5EF4-FFF2-40B4-BE49-F238E27FC236}">
              <a16:creationId xmlns:a16="http://schemas.microsoft.com/office/drawing/2014/main" id="{00000000-0008-0000-0E00-000003400000}"/>
            </a:ext>
          </a:extLst>
        </xdr:cNvPr>
        <xdr:cNvSpPr txBox="1">
          <a:spLocks noChangeArrowheads="1"/>
        </xdr:cNvSpPr>
      </xdr:nvSpPr>
      <xdr:spPr bwMode="auto">
        <a:xfrm>
          <a:off x="15782925" y="1885950"/>
          <a:ext cx="666750" cy="5715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AU" sz="1100" b="0" i="0" u="none" strike="noStrike" baseline="0">
              <a:solidFill>
                <a:srgbClr val="000000"/>
              </a:solidFill>
              <a:latin typeface="Calibri"/>
            </a:rPr>
            <a:t>3</a:t>
          </a:r>
        </a:p>
      </xdr:txBody>
    </xdr:sp>
    <xdr:clientData/>
  </xdr:twoCellAnchor>
  <xdr:oneCellAnchor>
    <xdr:from>
      <xdr:col>31</xdr:col>
      <xdr:colOff>518160</xdr:colOff>
      <xdr:row>23</xdr:row>
      <xdr:rowOff>0</xdr:rowOff>
    </xdr:from>
    <xdr:ext cx="256160"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09501" y="8722659"/>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9</a:t>
          </a:r>
        </a:p>
      </xdr:txBody>
    </xdr:sp>
    <xdr:clientData/>
  </xdr:oneCellAnchor>
  <xdr:oneCellAnchor>
    <xdr:from>
      <xdr:col>24</xdr:col>
      <xdr:colOff>302895</xdr:colOff>
      <xdr:row>32</xdr:row>
      <xdr:rowOff>99060</xdr:rowOff>
    </xdr:from>
    <xdr:ext cx="256160"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23001530" y="1113461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7</a:t>
          </a:r>
        </a:p>
      </xdr:txBody>
    </xdr:sp>
    <xdr:clientData/>
  </xdr:oneCellAnchor>
  <xdr:oneCellAnchor>
    <xdr:from>
      <xdr:col>25</xdr:col>
      <xdr:colOff>0</xdr:colOff>
      <xdr:row>36</xdr:row>
      <xdr:rowOff>40005</xdr:rowOff>
    </xdr:from>
    <xdr:ext cx="184731" cy="272577"/>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8830925"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25</xdr:col>
      <xdr:colOff>0</xdr:colOff>
      <xdr:row>35</xdr:row>
      <xdr:rowOff>87630</xdr:rowOff>
    </xdr:from>
    <xdr:ext cx="256160"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23326165" y="1166106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8</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449580</xdr:colOff>
      <xdr:row>37</xdr:row>
      <xdr:rowOff>45720</xdr:rowOff>
    </xdr:to>
    <xdr:pic>
      <xdr:nvPicPr>
        <xdr:cNvPr id="27597" name="Picture 7">
          <a:extLst>
            <a:ext uri="{FF2B5EF4-FFF2-40B4-BE49-F238E27FC236}">
              <a16:creationId xmlns:a16="http://schemas.microsoft.com/office/drawing/2014/main" id="{00000000-0008-0000-0F00-0000CD6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48640"/>
          <a:ext cx="959358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257175</xdr:colOff>
      <xdr:row>28</xdr:row>
      <xdr:rowOff>38100</xdr:rowOff>
    </xdr:from>
    <xdr:ext cx="288669" cy="342786"/>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3305175" y="5058335"/>
          <a:ext cx="28866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600">
              <a:solidFill>
                <a:schemeClr val="bg1"/>
              </a:solidFill>
            </a:rPr>
            <a:t>8</a:t>
          </a:r>
        </a:p>
      </xdr:txBody>
    </xdr:sp>
    <xdr:clientData/>
  </xdr:oneCellAnchor>
  <xdr:oneCellAnchor>
    <xdr:from>
      <xdr:col>6</xdr:col>
      <xdr:colOff>95250</xdr:colOff>
      <xdr:row>32</xdr:row>
      <xdr:rowOff>9525</xdr:rowOff>
    </xdr:from>
    <xdr:ext cx="184731" cy="264560"/>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3752850"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275653" cy="311496"/>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3695700" y="5638128"/>
          <a:ext cx="2756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400">
              <a:solidFill>
                <a:schemeClr val="bg1"/>
              </a:solidFill>
            </a:rPr>
            <a:t>9</a:t>
          </a:r>
        </a:p>
      </xdr:txBody>
    </xdr:sp>
    <xdr:clientData/>
  </xdr:oneCellAnchor>
  <xdr:oneCellAnchor>
    <xdr:from>
      <xdr:col>12</xdr:col>
      <xdr:colOff>342900</xdr:colOff>
      <xdr:row>19</xdr:row>
      <xdr:rowOff>87630</xdr:rowOff>
    </xdr:from>
    <xdr:ext cx="366639" cy="311496"/>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7658100" y="3494218"/>
          <a:ext cx="366639"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400">
              <a:solidFill>
                <a:schemeClr val="bg1"/>
              </a:solidFill>
            </a:rPr>
            <a:t>10</a:t>
          </a:r>
        </a:p>
      </xdr:txBody>
    </xdr:sp>
    <xdr:clientData/>
  </xdr:oneCellAnchor>
  <xdr:oneCellAnchor>
    <xdr:from>
      <xdr:col>6</xdr:col>
      <xdr:colOff>66675</xdr:colOff>
      <xdr:row>22</xdr:row>
      <xdr:rowOff>11430</xdr:rowOff>
    </xdr:from>
    <xdr:ext cx="762000" cy="4760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3724275" y="4210050"/>
          <a:ext cx="762000"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solidFill>
                <a:schemeClr val="bg1"/>
              </a:solidFill>
            </a:rPr>
            <a:t>scrubber fan</a:t>
          </a:r>
        </a:p>
      </xdr:txBody>
    </xdr:sp>
    <xdr:clientData/>
  </xdr:oneCellAnchor>
  <xdr:oneCellAnchor>
    <xdr:from>
      <xdr:col>6</xdr:col>
      <xdr:colOff>28575</xdr:colOff>
      <xdr:row>18</xdr:row>
      <xdr:rowOff>182880</xdr:rowOff>
    </xdr:from>
    <xdr:ext cx="695325"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3686175" y="3609975"/>
          <a:ext cx="695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solidFill>
                <a:schemeClr val="bg1"/>
              </a:solidFill>
            </a:rPr>
            <a:t>wall fans</a:t>
          </a:r>
        </a:p>
      </xdr:txBody>
    </xdr:sp>
    <xdr:clientData/>
  </xdr:oneCellAnchor>
  <xdr:oneCellAnchor>
    <xdr:from>
      <xdr:col>9</xdr:col>
      <xdr:colOff>304801</xdr:colOff>
      <xdr:row>23</xdr:row>
      <xdr:rowOff>87630</xdr:rowOff>
    </xdr:from>
    <xdr:ext cx="1533524"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5791201" y="4211395"/>
          <a:ext cx="15335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solidFill>
                <a:schemeClr val="tx1"/>
              </a:solidFill>
            </a:rPr>
            <a:t>earth moving activities</a:t>
          </a:r>
        </a:p>
      </xdr:txBody>
    </xdr:sp>
    <xdr:clientData/>
  </xdr:oneCellAnchor>
</xdr:wsDr>
</file>

<file path=xl/persons/person.xml><?xml version="1.0" encoding="utf-8"?>
<personList xmlns="http://schemas.microsoft.com/office/spreadsheetml/2018/threadedcomments" xmlns:x="http://schemas.openxmlformats.org/spreadsheetml/2006/main">
  <person displayName="Lisa Thomson" id="{0A8D2EC9-4765-48AE-8F66-3ACC23AF17C5}" userId="S::LisaT@vgt.com.au::4330abbe-3ca2-4f1e-ab81-c4898ec7eaa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5" dT="2020-07-10T03:59:33.14" personId="{0A8D2EC9-4765-48AE-8F66-3ACC23AF17C5}" id="{CBCA125E-ED11-4850-8A14-B6C789C7FF17}">
    <text>R009295</text>
  </threadedComment>
  <threadedComment ref="E16" dT="2020-08-31T05:47:59.70" personId="{0A8D2EC9-4765-48AE-8F66-3ACC23AF17C5}" id="{2AFB81F0-17CD-4D7F-96BD-6C4A21653A99}">
    <text>R009677</text>
  </threadedComment>
</ThreadedComments>
</file>

<file path=xl/threadedComments/threadedComment2.xml><?xml version="1.0" encoding="utf-8"?>
<ThreadedComments xmlns="http://schemas.microsoft.com/office/spreadsheetml/2018/threadedcomments" xmlns:x="http://schemas.openxmlformats.org/spreadsheetml/2006/main">
  <threadedComment ref="H63" dT="2020-05-15T01:56:26.87" personId="{0A8D2EC9-4765-48AE-8F66-3ACC23AF17C5}" id="{5EB4D2FC-E358-40F2-9C23-530DC9FD8963}">
    <text>email 6/5/20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environment.nsw.gov.au/prpoeoapp/ViewPOEOLicence.aspx?DOCID=31186&amp;SYSUID=1&amp;LICID=2014"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nvironment.nsw.gov.au/prpoeoapp/ViewPOEOLicence.aspx?DOCID=31186&amp;SYSUID=1&amp;LICID=2014"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environment.nsw.gov.au/prpoeoapp/ViewPOEOLicence.aspx?DOCID=31186&amp;SYSUID=1&amp;LICID=2014"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environment.nsw.gov.au/prpoeoapp/ViewPOEOLicence.aspx?DOCID=31186&amp;SYSUID=1&amp;LICID=2014"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environment.nsw.gov.au/prpoeoapp/ViewPOEOLicence.aspx?DOCID=31186&amp;SYSUID=1&amp;LICID=2014" TargetMode="External"/><Relationship Id="rId1" Type="http://schemas.openxmlformats.org/officeDocument/2006/relationships/hyperlink" Target="http://www.environment.nsw.gov.au/prpoeoapp/ViewPOEOLicence.aspx?DOCID=31186&amp;SYSUID=1&amp;LICID=2014" TargetMode="External"/><Relationship Id="rId4"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environment.nsw.gov.au/prpoeoapp/ViewPOEOLicence.aspx?DOCID=31186&amp;SYSUID=1&amp;LICID=2014"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app.epa.nsw.gov.au/prpoeoapp/ViewPOEOLicence.aspx?DOCID=244850&amp;SYSUID=1&amp;LICID=2014"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pp.epa.nsw.gov.au/prpoeoapp/ViewPOEOLicence.aspx?DOCID=244850&amp;SYSUID=1&amp;LICID=2014"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nvironment.nsw.gov.au/prpoeoapp/ViewPOEOLicence.aspx?DOCID=31186&amp;SYSUID=1&amp;LICID=2014"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app.epa.nsw.gov.au/prpoeoapp/ViewPOEOLicence.aspx?DOCID=244850&amp;SYSUID=1&amp;LICID=2014" TargetMode="External"/><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nvironment.nsw.gov.au/prpoeoapp/ViewPOEOLicence.aspx?DOCID=31186&amp;SYSUID=1&amp;LICID=2014"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app.epa.nsw.gov.au/prpoeoapp/ViewPOEOLicence.aspx?DOCID=244850&amp;SYSUID=1&amp;LICID=2014"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app.epa.nsw.gov.au/prpoeoapp/ViewPOEOLicence.aspx?DOCID=79321&amp;SYSUID=1&amp;LICID=2014"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nvironment.nsw.gov.au/prpoeoapp/ViewPOEOLicence.aspx?DOCID=31186&amp;SYSUID=1&amp;LICID=201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IM94"/>
  <sheetViews>
    <sheetView topLeftCell="B1" zoomScale="80" zoomScaleNormal="80" workbookViewId="0">
      <pane ySplit="7" topLeftCell="A23" activePane="bottomLeft" state="frozen"/>
      <selection pane="bottomLeft" activeCell="F30" sqref="F30:F32"/>
    </sheetView>
  </sheetViews>
  <sheetFormatPr defaultColWidth="9.140625" defaultRowHeight="15" x14ac:dyDescent="0.25"/>
  <cols>
    <col min="1" max="1" width="19.42578125" style="6" customWidth="1"/>
    <col min="2" max="2" width="21" style="6" bestFit="1" customWidth="1"/>
    <col min="3" max="3" width="16.5703125" style="6" bestFit="1" customWidth="1"/>
    <col min="4" max="4" width="39.85546875" style="6" bestFit="1" customWidth="1"/>
    <col min="5" max="5" width="13.7109375" style="6" bestFit="1" customWidth="1"/>
    <col min="6" max="6" width="18.7109375" style="6" bestFit="1" customWidth="1"/>
    <col min="7" max="7" width="12" style="6" customWidth="1"/>
    <col min="8" max="8" width="13.7109375" style="6" bestFit="1" customWidth="1"/>
    <col min="9" max="9" width="14.28515625" style="6" bestFit="1" customWidth="1"/>
    <col min="10" max="10" width="14.5703125" style="6" bestFit="1" customWidth="1"/>
    <col min="11" max="11" width="5.85546875" style="6" hidden="1" customWidth="1"/>
    <col min="12" max="13" width="14.5703125" style="6" bestFit="1" customWidth="1"/>
    <col min="14" max="14" width="7.7109375" style="6" bestFit="1" customWidth="1"/>
    <col min="15" max="15" width="20.5703125" style="6" bestFit="1" customWidth="1"/>
    <col min="16" max="16" width="24.5703125" style="6" bestFit="1" customWidth="1"/>
    <col min="17" max="16384" width="9.140625" style="6"/>
  </cols>
  <sheetData>
    <row r="1" spans="1:16" ht="30" x14ac:dyDescent="0.25">
      <c r="A1" s="5" t="s">
        <v>0</v>
      </c>
      <c r="B1" s="6" t="s">
        <v>37</v>
      </c>
    </row>
    <row r="2" spans="1:16" ht="30" x14ac:dyDescent="0.25">
      <c r="A2" s="5" t="s">
        <v>1</v>
      </c>
      <c r="B2" s="208" t="s">
        <v>198</v>
      </c>
    </row>
    <row r="3" spans="1:16" ht="30" x14ac:dyDescent="0.25">
      <c r="A3" s="5" t="s">
        <v>3</v>
      </c>
      <c r="B3" s="6" t="s">
        <v>38</v>
      </c>
    </row>
    <row r="4" spans="1:16" ht="90" x14ac:dyDescent="0.25">
      <c r="A4" s="5" t="s">
        <v>4</v>
      </c>
      <c r="B4" s="7" t="s">
        <v>39</v>
      </c>
    </row>
    <row r="6" spans="1:16" ht="30.75" thickBot="1" x14ac:dyDescent="0.3">
      <c r="L6" s="6" t="s">
        <v>14</v>
      </c>
      <c r="O6" s="6" t="s">
        <v>34</v>
      </c>
    </row>
    <row r="7" spans="1:16" ht="15" customHeight="1" thickBot="1" x14ac:dyDescent="0.3">
      <c r="A7" s="159" t="s">
        <v>12</v>
      </c>
      <c r="B7" s="160" t="s">
        <v>5</v>
      </c>
      <c r="C7" s="99" t="s">
        <v>6</v>
      </c>
      <c r="D7" s="102" t="s">
        <v>7</v>
      </c>
      <c r="E7" s="102" t="s">
        <v>8</v>
      </c>
      <c r="F7" s="102" t="s">
        <v>28</v>
      </c>
      <c r="G7" s="102" t="s">
        <v>29</v>
      </c>
      <c r="K7" s="99"/>
      <c r="L7" s="161" t="s">
        <v>15</v>
      </c>
      <c r="M7" s="162" t="s">
        <v>16</v>
      </c>
      <c r="N7" s="163" t="s">
        <v>17</v>
      </c>
      <c r="O7" s="161" t="s">
        <v>35</v>
      </c>
      <c r="P7" s="164" t="s">
        <v>36</v>
      </c>
    </row>
    <row r="8" spans="1:16" ht="57.75" customHeight="1" x14ac:dyDescent="0.25">
      <c r="A8" s="114" t="s">
        <v>13</v>
      </c>
      <c r="B8" s="115" t="s">
        <v>23</v>
      </c>
      <c r="C8" s="115" t="s">
        <v>48</v>
      </c>
      <c r="D8" s="115" t="s">
        <v>26</v>
      </c>
      <c r="E8" s="116" t="s">
        <v>41</v>
      </c>
      <c r="F8" s="115">
        <v>50</v>
      </c>
      <c r="G8" s="115" t="s">
        <v>41</v>
      </c>
      <c r="H8" s="117">
        <v>40996</v>
      </c>
      <c r="I8" s="118">
        <v>41085</v>
      </c>
      <c r="J8" s="117">
        <v>41090</v>
      </c>
      <c r="K8" s="172"/>
      <c r="L8" s="174"/>
      <c r="M8" s="119" t="s">
        <v>33</v>
      </c>
      <c r="N8" s="170"/>
      <c r="O8" s="171"/>
      <c r="P8" s="120" t="s">
        <v>49</v>
      </c>
    </row>
    <row r="9" spans="1:16" x14ac:dyDescent="0.25">
      <c r="A9" s="674" t="s">
        <v>40</v>
      </c>
      <c r="B9" s="8" t="s">
        <v>24</v>
      </c>
      <c r="C9" s="8" t="s">
        <v>48</v>
      </c>
      <c r="D9" s="8" t="s">
        <v>26</v>
      </c>
      <c r="E9" s="8">
        <v>93</v>
      </c>
      <c r="F9" s="9">
        <v>2000</v>
      </c>
      <c r="G9" s="9" t="s">
        <v>30</v>
      </c>
      <c r="H9" s="109">
        <v>40996</v>
      </c>
      <c r="I9" s="109">
        <v>41085</v>
      </c>
      <c r="J9" s="670">
        <v>41090</v>
      </c>
      <c r="K9" s="671"/>
      <c r="L9" s="175"/>
      <c r="M9" s="107"/>
      <c r="N9" s="166"/>
      <c r="O9" s="167"/>
      <c r="P9" s="121"/>
    </row>
    <row r="10" spans="1:16" ht="22.5" customHeight="1" x14ac:dyDescent="0.25">
      <c r="A10" s="674"/>
      <c r="B10" s="8" t="s">
        <v>25</v>
      </c>
      <c r="C10" s="8" t="s">
        <v>48</v>
      </c>
      <c r="D10" s="8" t="s">
        <v>26</v>
      </c>
      <c r="E10" s="8">
        <v>36</v>
      </c>
      <c r="F10" s="9">
        <v>100</v>
      </c>
      <c r="G10" s="9" t="s">
        <v>30</v>
      </c>
      <c r="H10" s="109">
        <v>40996</v>
      </c>
      <c r="I10" s="109">
        <v>41085</v>
      </c>
      <c r="J10" s="670">
        <v>41090</v>
      </c>
      <c r="K10" s="671"/>
      <c r="L10" s="175"/>
      <c r="M10" s="107"/>
      <c r="N10" s="166"/>
      <c r="O10" s="167"/>
      <c r="P10" s="121"/>
    </row>
    <row r="11" spans="1:16" x14ac:dyDescent="0.25">
      <c r="A11" s="150"/>
      <c r="B11" s="8"/>
      <c r="C11" s="8"/>
      <c r="D11" s="8"/>
      <c r="E11" s="8"/>
      <c r="F11" s="9"/>
      <c r="G11" s="9"/>
      <c r="H11" s="109"/>
      <c r="I11" s="109"/>
      <c r="J11" s="670"/>
      <c r="K11" s="671"/>
      <c r="L11" s="175"/>
      <c r="M11" s="107"/>
      <c r="N11" s="166"/>
      <c r="O11" s="167"/>
      <c r="P11" s="121"/>
    </row>
    <row r="12" spans="1:16" x14ac:dyDescent="0.25">
      <c r="A12" s="150"/>
      <c r="B12" s="8" t="s">
        <v>23</v>
      </c>
      <c r="C12" s="8" t="s">
        <v>48</v>
      </c>
      <c r="D12" s="8" t="s">
        <v>26</v>
      </c>
      <c r="E12" s="8">
        <v>11</v>
      </c>
      <c r="F12" s="9">
        <v>50</v>
      </c>
      <c r="G12" s="9" t="s">
        <v>30</v>
      </c>
      <c r="H12" s="109">
        <v>41045</v>
      </c>
      <c r="I12" s="109">
        <v>41085</v>
      </c>
      <c r="J12" s="670">
        <v>41090</v>
      </c>
      <c r="K12" s="671"/>
      <c r="L12" s="175"/>
      <c r="M12" s="107"/>
      <c r="N12" s="166"/>
      <c r="O12" s="167"/>
      <c r="P12" s="121"/>
    </row>
    <row r="13" spans="1:16" x14ac:dyDescent="0.25">
      <c r="A13" s="150"/>
      <c r="B13" s="10"/>
      <c r="C13" s="10"/>
      <c r="D13" s="10"/>
      <c r="E13" s="10"/>
      <c r="F13" s="149"/>
      <c r="G13" s="110"/>
      <c r="H13" s="111"/>
      <c r="I13" s="111"/>
      <c r="J13" s="672"/>
      <c r="K13" s="673"/>
      <c r="L13" s="176"/>
      <c r="M13" s="107"/>
      <c r="N13" s="166"/>
      <c r="O13" s="167"/>
      <c r="P13" s="121"/>
    </row>
    <row r="14" spans="1:16" x14ac:dyDescent="0.25">
      <c r="A14" s="11"/>
      <c r="B14" s="8" t="s">
        <v>23</v>
      </c>
      <c r="C14" s="8" t="s">
        <v>48</v>
      </c>
      <c r="D14" s="8" t="s">
        <v>26</v>
      </c>
      <c r="E14" s="8">
        <v>0.91</v>
      </c>
      <c r="F14" s="9">
        <v>50</v>
      </c>
      <c r="G14" s="9" t="s">
        <v>30</v>
      </c>
      <c r="H14" s="109">
        <v>41372</v>
      </c>
      <c r="I14" s="109">
        <v>41397</v>
      </c>
      <c r="J14" s="670">
        <v>41487</v>
      </c>
      <c r="K14" s="671"/>
      <c r="L14" s="177"/>
      <c r="M14" s="108"/>
      <c r="N14" s="168"/>
      <c r="O14" s="169"/>
      <c r="P14" s="122"/>
    </row>
    <row r="15" spans="1:16" x14ac:dyDescent="0.25">
      <c r="A15" s="11"/>
      <c r="B15" s="8" t="s">
        <v>24</v>
      </c>
      <c r="C15" s="8" t="s">
        <v>48</v>
      </c>
      <c r="D15" s="8" t="s">
        <v>26</v>
      </c>
      <c r="E15" s="8">
        <v>101</v>
      </c>
      <c r="F15" s="9">
        <v>2000</v>
      </c>
      <c r="G15" s="9" t="s">
        <v>30</v>
      </c>
      <c r="H15" s="109">
        <v>41372</v>
      </c>
      <c r="I15" s="109">
        <v>41397</v>
      </c>
      <c r="J15" s="670">
        <v>41487</v>
      </c>
      <c r="K15" s="671"/>
      <c r="L15" s="177"/>
      <c r="M15" s="108"/>
      <c r="N15" s="168"/>
      <c r="O15" s="169"/>
      <c r="P15" s="122"/>
    </row>
    <row r="16" spans="1:16" x14ac:dyDescent="0.25">
      <c r="A16" s="11"/>
      <c r="B16" s="8" t="s">
        <v>25</v>
      </c>
      <c r="C16" s="8" t="s">
        <v>48</v>
      </c>
      <c r="D16" s="8" t="s">
        <v>26</v>
      </c>
      <c r="E16" s="8">
        <v>94</v>
      </c>
      <c r="F16" s="9">
        <v>100</v>
      </c>
      <c r="G16" s="9" t="s">
        <v>30</v>
      </c>
      <c r="H16" s="109">
        <v>41372</v>
      </c>
      <c r="I16" s="109">
        <v>41397</v>
      </c>
      <c r="J16" s="670">
        <v>41487</v>
      </c>
      <c r="K16" s="671"/>
      <c r="L16" s="177"/>
      <c r="M16" s="108"/>
      <c r="N16" s="168"/>
      <c r="O16" s="169"/>
      <c r="P16" s="122"/>
    </row>
    <row r="17" spans="1:247" x14ac:dyDescent="0.25">
      <c r="A17" s="11"/>
      <c r="B17" s="10"/>
      <c r="C17" s="10"/>
      <c r="D17" s="10"/>
      <c r="E17" s="10"/>
      <c r="F17" s="149"/>
      <c r="G17" s="110"/>
      <c r="H17" s="111"/>
      <c r="I17" s="111"/>
      <c r="J17" s="672"/>
      <c r="K17" s="673"/>
      <c r="L17" s="176"/>
      <c r="M17" s="107"/>
      <c r="N17" s="166"/>
      <c r="O17" s="167"/>
      <c r="P17" s="121"/>
      <c r="Q17" s="13">
        <f t="shared" ref="Q17:CB17" si="0">+Q13-Q18</f>
        <v>0</v>
      </c>
      <c r="R17" s="13">
        <f t="shared" si="0"/>
        <v>0</v>
      </c>
      <c r="S17" s="13">
        <f t="shared" si="0"/>
        <v>0</v>
      </c>
      <c r="T17" s="13">
        <f t="shared" si="0"/>
        <v>0</v>
      </c>
      <c r="U17" s="13">
        <f t="shared" si="0"/>
        <v>0</v>
      </c>
      <c r="V17" s="13">
        <f t="shared" si="0"/>
        <v>0</v>
      </c>
      <c r="W17" s="13">
        <f t="shared" si="0"/>
        <v>0</v>
      </c>
      <c r="X17" s="13">
        <f t="shared" si="0"/>
        <v>0</v>
      </c>
      <c r="Y17" s="13">
        <f t="shared" si="0"/>
        <v>0</v>
      </c>
      <c r="Z17" s="13">
        <f t="shared" si="0"/>
        <v>0</v>
      </c>
      <c r="AA17" s="13">
        <f t="shared" si="0"/>
        <v>0</v>
      </c>
      <c r="AB17" s="13">
        <f t="shared" si="0"/>
        <v>0</v>
      </c>
      <c r="AC17" s="13">
        <f t="shared" si="0"/>
        <v>0</v>
      </c>
      <c r="AD17" s="13">
        <f t="shared" si="0"/>
        <v>0</v>
      </c>
      <c r="AE17" s="13">
        <f t="shared" si="0"/>
        <v>0</v>
      </c>
      <c r="AF17" s="13">
        <f t="shared" si="0"/>
        <v>0</v>
      </c>
      <c r="AG17" s="13">
        <f t="shared" si="0"/>
        <v>0</v>
      </c>
      <c r="AH17" s="13">
        <f t="shared" si="0"/>
        <v>0</v>
      </c>
      <c r="AI17" s="13">
        <f t="shared" si="0"/>
        <v>0</v>
      </c>
      <c r="AJ17" s="13">
        <f t="shared" si="0"/>
        <v>0</v>
      </c>
      <c r="AK17" s="13">
        <f t="shared" si="0"/>
        <v>0</v>
      </c>
      <c r="AL17" s="13">
        <f t="shared" si="0"/>
        <v>0</v>
      </c>
      <c r="AM17" s="13">
        <f t="shared" si="0"/>
        <v>0</v>
      </c>
      <c r="AN17" s="13">
        <f t="shared" si="0"/>
        <v>0</v>
      </c>
      <c r="AO17" s="13">
        <f t="shared" si="0"/>
        <v>0</v>
      </c>
      <c r="AP17" s="13">
        <f t="shared" si="0"/>
        <v>0</v>
      </c>
      <c r="AQ17" s="13">
        <f t="shared" si="0"/>
        <v>0</v>
      </c>
      <c r="AR17" s="13">
        <f t="shared" si="0"/>
        <v>0</v>
      </c>
      <c r="AS17" s="13">
        <f t="shared" si="0"/>
        <v>0</v>
      </c>
      <c r="AT17" s="13">
        <f t="shared" si="0"/>
        <v>0</v>
      </c>
      <c r="AU17" s="13">
        <f t="shared" si="0"/>
        <v>0</v>
      </c>
      <c r="AV17" s="13">
        <f t="shared" si="0"/>
        <v>0</v>
      </c>
      <c r="AW17" s="13">
        <f t="shared" si="0"/>
        <v>0</v>
      </c>
      <c r="AX17" s="13">
        <f t="shared" si="0"/>
        <v>0</v>
      </c>
      <c r="AY17" s="13">
        <f t="shared" si="0"/>
        <v>0</v>
      </c>
      <c r="AZ17" s="13">
        <f t="shared" si="0"/>
        <v>0</v>
      </c>
      <c r="BA17" s="13">
        <f t="shared" si="0"/>
        <v>0</v>
      </c>
      <c r="BB17" s="13">
        <f t="shared" si="0"/>
        <v>0</v>
      </c>
      <c r="BC17" s="13">
        <f t="shared" si="0"/>
        <v>0</v>
      </c>
      <c r="BD17" s="13">
        <f t="shared" si="0"/>
        <v>0</v>
      </c>
      <c r="BE17" s="13">
        <f t="shared" si="0"/>
        <v>0</v>
      </c>
      <c r="BF17" s="13">
        <f t="shared" si="0"/>
        <v>0</v>
      </c>
      <c r="BG17" s="13">
        <f t="shared" si="0"/>
        <v>0</v>
      </c>
      <c r="BH17" s="13">
        <f t="shared" si="0"/>
        <v>0</v>
      </c>
      <c r="BI17" s="13">
        <f t="shared" si="0"/>
        <v>0</v>
      </c>
      <c r="BJ17" s="13">
        <f t="shared" si="0"/>
        <v>0</v>
      </c>
      <c r="BK17" s="13">
        <f t="shared" si="0"/>
        <v>0</v>
      </c>
      <c r="BL17" s="13">
        <f t="shared" si="0"/>
        <v>0</v>
      </c>
      <c r="BM17" s="13">
        <f t="shared" si="0"/>
        <v>0</v>
      </c>
      <c r="BN17" s="13">
        <f t="shared" si="0"/>
        <v>0</v>
      </c>
      <c r="BO17" s="13">
        <f t="shared" si="0"/>
        <v>0</v>
      </c>
      <c r="BP17" s="13">
        <f t="shared" si="0"/>
        <v>0</v>
      </c>
      <c r="BQ17" s="13">
        <f t="shared" si="0"/>
        <v>0</v>
      </c>
      <c r="BR17" s="13">
        <f t="shared" si="0"/>
        <v>0</v>
      </c>
      <c r="BS17" s="13">
        <f t="shared" si="0"/>
        <v>0</v>
      </c>
      <c r="BT17" s="13">
        <f t="shared" si="0"/>
        <v>0</v>
      </c>
      <c r="BU17" s="13">
        <f t="shared" si="0"/>
        <v>0</v>
      </c>
      <c r="BV17" s="13">
        <f t="shared" si="0"/>
        <v>0</v>
      </c>
      <c r="BW17" s="13">
        <f t="shared" si="0"/>
        <v>0</v>
      </c>
      <c r="BX17" s="13">
        <f t="shared" si="0"/>
        <v>0</v>
      </c>
      <c r="BY17" s="13">
        <f t="shared" si="0"/>
        <v>0</v>
      </c>
      <c r="BZ17" s="13">
        <f t="shared" si="0"/>
        <v>0</v>
      </c>
      <c r="CA17" s="13">
        <f t="shared" si="0"/>
        <v>0</v>
      </c>
      <c r="CB17" s="13">
        <f t="shared" si="0"/>
        <v>0</v>
      </c>
      <c r="CC17" s="13">
        <f t="shared" ref="CC17:EN17" si="1">+CC13-CC18</f>
        <v>0</v>
      </c>
      <c r="CD17" s="13">
        <f t="shared" si="1"/>
        <v>0</v>
      </c>
      <c r="CE17" s="13">
        <f t="shared" si="1"/>
        <v>0</v>
      </c>
      <c r="CF17" s="13">
        <f t="shared" si="1"/>
        <v>0</v>
      </c>
      <c r="CG17" s="13">
        <f t="shared" si="1"/>
        <v>0</v>
      </c>
      <c r="CH17" s="13">
        <f t="shared" si="1"/>
        <v>0</v>
      </c>
      <c r="CI17" s="13">
        <f t="shared" si="1"/>
        <v>0</v>
      </c>
      <c r="CJ17" s="13">
        <f t="shared" si="1"/>
        <v>0</v>
      </c>
      <c r="CK17" s="13">
        <f t="shared" si="1"/>
        <v>0</v>
      </c>
      <c r="CL17" s="13">
        <f t="shared" si="1"/>
        <v>0</v>
      </c>
      <c r="CM17" s="13">
        <f t="shared" si="1"/>
        <v>0</v>
      </c>
      <c r="CN17" s="13">
        <f t="shared" si="1"/>
        <v>0</v>
      </c>
      <c r="CO17" s="13">
        <f t="shared" si="1"/>
        <v>0</v>
      </c>
      <c r="CP17" s="13">
        <f t="shared" si="1"/>
        <v>0</v>
      </c>
      <c r="CQ17" s="13">
        <f t="shared" si="1"/>
        <v>0</v>
      </c>
      <c r="CR17" s="13">
        <f t="shared" si="1"/>
        <v>0</v>
      </c>
      <c r="CS17" s="13">
        <f t="shared" si="1"/>
        <v>0</v>
      </c>
      <c r="CT17" s="13">
        <f t="shared" si="1"/>
        <v>0</v>
      </c>
      <c r="CU17" s="13">
        <f t="shared" si="1"/>
        <v>0</v>
      </c>
      <c r="CV17" s="13">
        <f t="shared" si="1"/>
        <v>0</v>
      </c>
      <c r="CW17" s="13">
        <f t="shared" si="1"/>
        <v>0</v>
      </c>
      <c r="CX17" s="13">
        <f t="shared" si="1"/>
        <v>0</v>
      </c>
      <c r="CY17" s="13">
        <f t="shared" si="1"/>
        <v>0</v>
      </c>
      <c r="CZ17" s="13">
        <f t="shared" si="1"/>
        <v>0</v>
      </c>
      <c r="DA17" s="13">
        <f t="shared" si="1"/>
        <v>0</v>
      </c>
      <c r="DB17" s="13">
        <f t="shared" si="1"/>
        <v>0</v>
      </c>
      <c r="DC17" s="13">
        <f t="shared" si="1"/>
        <v>0</v>
      </c>
      <c r="DD17" s="13">
        <f t="shared" si="1"/>
        <v>0</v>
      </c>
      <c r="DE17" s="13">
        <f t="shared" si="1"/>
        <v>0</v>
      </c>
      <c r="DF17" s="13">
        <f t="shared" si="1"/>
        <v>0</v>
      </c>
      <c r="DG17" s="13">
        <f t="shared" si="1"/>
        <v>0</v>
      </c>
      <c r="DH17" s="13">
        <f t="shared" si="1"/>
        <v>0</v>
      </c>
      <c r="DI17" s="13">
        <f t="shared" si="1"/>
        <v>0</v>
      </c>
      <c r="DJ17" s="13">
        <f t="shared" si="1"/>
        <v>0</v>
      </c>
      <c r="DK17" s="13">
        <f t="shared" si="1"/>
        <v>0</v>
      </c>
      <c r="DL17" s="13">
        <f t="shared" si="1"/>
        <v>0</v>
      </c>
      <c r="DM17" s="13">
        <f t="shared" si="1"/>
        <v>0</v>
      </c>
      <c r="DN17" s="13">
        <f t="shared" si="1"/>
        <v>0</v>
      </c>
      <c r="DO17" s="13">
        <f t="shared" si="1"/>
        <v>0</v>
      </c>
      <c r="DP17" s="13">
        <f t="shared" si="1"/>
        <v>0</v>
      </c>
      <c r="DQ17" s="13">
        <f t="shared" si="1"/>
        <v>0</v>
      </c>
      <c r="DR17" s="13">
        <f t="shared" si="1"/>
        <v>0</v>
      </c>
      <c r="DS17" s="13">
        <f t="shared" si="1"/>
        <v>0</v>
      </c>
      <c r="DT17" s="13">
        <f t="shared" si="1"/>
        <v>0</v>
      </c>
      <c r="DU17" s="13">
        <f t="shared" si="1"/>
        <v>0</v>
      </c>
      <c r="DV17" s="13">
        <f t="shared" si="1"/>
        <v>0</v>
      </c>
      <c r="DW17" s="13">
        <f t="shared" si="1"/>
        <v>0</v>
      </c>
      <c r="DX17" s="13">
        <f t="shared" si="1"/>
        <v>0</v>
      </c>
      <c r="DY17" s="13">
        <f t="shared" si="1"/>
        <v>0</v>
      </c>
      <c r="DZ17" s="13">
        <f t="shared" si="1"/>
        <v>0</v>
      </c>
      <c r="EA17" s="13">
        <f t="shared" si="1"/>
        <v>0</v>
      </c>
      <c r="EB17" s="13">
        <f t="shared" si="1"/>
        <v>0</v>
      </c>
      <c r="EC17" s="13">
        <f t="shared" si="1"/>
        <v>0</v>
      </c>
      <c r="ED17" s="13">
        <f t="shared" si="1"/>
        <v>0</v>
      </c>
      <c r="EE17" s="13">
        <f t="shared" si="1"/>
        <v>0</v>
      </c>
      <c r="EF17" s="13">
        <f t="shared" si="1"/>
        <v>0</v>
      </c>
      <c r="EG17" s="13">
        <f t="shared" si="1"/>
        <v>0</v>
      </c>
      <c r="EH17" s="13">
        <f t="shared" si="1"/>
        <v>0</v>
      </c>
      <c r="EI17" s="13">
        <f t="shared" si="1"/>
        <v>0</v>
      </c>
      <c r="EJ17" s="13">
        <f t="shared" si="1"/>
        <v>0</v>
      </c>
      <c r="EK17" s="13">
        <f t="shared" si="1"/>
        <v>0</v>
      </c>
      <c r="EL17" s="13">
        <f t="shared" si="1"/>
        <v>0</v>
      </c>
      <c r="EM17" s="13">
        <f t="shared" si="1"/>
        <v>0</v>
      </c>
      <c r="EN17" s="13">
        <f t="shared" si="1"/>
        <v>0</v>
      </c>
      <c r="EO17" s="13">
        <f t="shared" ref="EO17:GZ17" si="2">+EO13-EO18</f>
        <v>0</v>
      </c>
      <c r="EP17" s="13">
        <f t="shared" si="2"/>
        <v>0</v>
      </c>
      <c r="EQ17" s="13">
        <f t="shared" si="2"/>
        <v>0</v>
      </c>
      <c r="ER17" s="13">
        <f t="shared" si="2"/>
        <v>0</v>
      </c>
      <c r="ES17" s="13">
        <f t="shared" si="2"/>
        <v>0</v>
      </c>
      <c r="ET17" s="13">
        <f t="shared" si="2"/>
        <v>0</v>
      </c>
      <c r="EU17" s="13">
        <f t="shared" si="2"/>
        <v>0</v>
      </c>
      <c r="EV17" s="13">
        <f t="shared" si="2"/>
        <v>0</v>
      </c>
      <c r="EW17" s="13">
        <f t="shared" si="2"/>
        <v>0</v>
      </c>
      <c r="EX17" s="13">
        <f t="shared" si="2"/>
        <v>0</v>
      </c>
      <c r="EY17" s="13">
        <f t="shared" si="2"/>
        <v>0</v>
      </c>
      <c r="EZ17" s="13">
        <f t="shared" si="2"/>
        <v>0</v>
      </c>
      <c r="FA17" s="13">
        <f t="shared" si="2"/>
        <v>0</v>
      </c>
      <c r="FB17" s="13">
        <f t="shared" si="2"/>
        <v>0</v>
      </c>
      <c r="FC17" s="13">
        <f t="shared" si="2"/>
        <v>0</v>
      </c>
      <c r="FD17" s="13">
        <f t="shared" si="2"/>
        <v>0</v>
      </c>
      <c r="FE17" s="13">
        <f t="shared" si="2"/>
        <v>0</v>
      </c>
      <c r="FF17" s="13">
        <f t="shared" si="2"/>
        <v>0</v>
      </c>
      <c r="FG17" s="13">
        <f t="shared" si="2"/>
        <v>0</v>
      </c>
      <c r="FH17" s="13">
        <f t="shared" si="2"/>
        <v>0</v>
      </c>
      <c r="FI17" s="13">
        <f t="shared" si="2"/>
        <v>0</v>
      </c>
      <c r="FJ17" s="13">
        <f t="shared" si="2"/>
        <v>0</v>
      </c>
      <c r="FK17" s="13">
        <f t="shared" si="2"/>
        <v>0</v>
      </c>
      <c r="FL17" s="13">
        <f t="shared" si="2"/>
        <v>0</v>
      </c>
      <c r="FM17" s="13">
        <f t="shared" si="2"/>
        <v>0</v>
      </c>
      <c r="FN17" s="13">
        <f t="shared" si="2"/>
        <v>0</v>
      </c>
      <c r="FO17" s="13">
        <f t="shared" si="2"/>
        <v>0</v>
      </c>
      <c r="FP17" s="13">
        <f t="shared" si="2"/>
        <v>0</v>
      </c>
      <c r="FQ17" s="13">
        <f t="shared" si="2"/>
        <v>0</v>
      </c>
      <c r="FR17" s="13">
        <f t="shared" si="2"/>
        <v>0</v>
      </c>
      <c r="FS17" s="13">
        <f t="shared" si="2"/>
        <v>0</v>
      </c>
      <c r="FT17" s="13">
        <f t="shared" si="2"/>
        <v>0</v>
      </c>
      <c r="FU17" s="13">
        <f t="shared" si="2"/>
        <v>0</v>
      </c>
      <c r="FV17" s="13">
        <f t="shared" si="2"/>
        <v>0</v>
      </c>
      <c r="FW17" s="13">
        <f t="shared" si="2"/>
        <v>0</v>
      </c>
      <c r="FX17" s="13">
        <f t="shared" si="2"/>
        <v>0</v>
      </c>
      <c r="FY17" s="13">
        <f t="shared" si="2"/>
        <v>0</v>
      </c>
      <c r="FZ17" s="13">
        <f t="shared" si="2"/>
        <v>0</v>
      </c>
      <c r="GA17" s="13">
        <f t="shared" si="2"/>
        <v>0</v>
      </c>
      <c r="GB17" s="13">
        <f t="shared" si="2"/>
        <v>0</v>
      </c>
      <c r="GC17" s="13">
        <f t="shared" si="2"/>
        <v>0</v>
      </c>
      <c r="GD17" s="13">
        <f t="shared" si="2"/>
        <v>0</v>
      </c>
      <c r="GE17" s="13">
        <f t="shared" si="2"/>
        <v>0</v>
      </c>
      <c r="GF17" s="13">
        <f t="shared" si="2"/>
        <v>0</v>
      </c>
      <c r="GG17" s="13">
        <f t="shared" si="2"/>
        <v>0</v>
      </c>
      <c r="GH17" s="13">
        <f t="shared" si="2"/>
        <v>0</v>
      </c>
      <c r="GI17" s="13">
        <f t="shared" si="2"/>
        <v>0</v>
      </c>
      <c r="GJ17" s="13">
        <f t="shared" si="2"/>
        <v>0</v>
      </c>
      <c r="GK17" s="13">
        <f t="shared" si="2"/>
        <v>0</v>
      </c>
      <c r="GL17" s="13">
        <f t="shared" si="2"/>
        <v>0</v>
      </c>
      <c r="GM17" s="13">
        <f t="shared" si="2"/>
        <v>0</v>
      </c>
      <c r="GN17" s="13">
        <f t="shared" si="2"/>
        <v>0</v>
      </c>
      <c r="GO17" s="13">
        <f t="shared" si="2"/>
        <v>0</v>
      </c>
      <c r="GP17" s="13">
        <f t="shared" si="2"/>
        <v>0</v>
      </c>
      <c r="GQ17" s="13">
        <f t="shared" si="2"/>
        <v>0</v>
      </c>
      <c r="GR17" s="13">
        <f t="shared" si="2"/>
        <v>0</v>
      </c>
      <c r="GS17" s="13">
        <f t="shared" si="2"/>
        <v>0</v>
      </c>
      <c r="GT17" s="13">
        <f t="shared" si="2"/>
        <v>0</v>
      </c>
      <c r="GU17" s="13">
        <f t="shared" si="2"/>
        <v>0</v>
      </c>
      <c r="GV17" s="13">
        <f t="shared" si="2"/>
        <v>0</v>
      </c>
      <c r="GW17" s="13">
        <f t="shared" si="2"/>
        <v>0</v>
      </c>
      <c r="GX17" s="13">
        <f t="shared" si="2"/>
        <v>0</v>
      </c>
      <c r="GY17" s="13">
        <f t="shared" si="2"/>
        <v>0</v>
      </c>
      <c r="GZ17" s="13">
        <f t="shared" si="2"/>
        <v>0</v>
      </c>
      <c r="HA17" s="13">
        <f t="shared" ref="HA17:IM17" si="3">+HA13-HA18</f>
        <v>0</v>
      </c>
      <c r="HB17" s="13">
        <f t="shared" si="3"/>
        <v>0</v>
      </c>
      <c r="HC17" s="13">
        <f t="shared" si="3"/>
        <v>0</v>
      </c>
      <c r="HD17" s="13">
        <f t="shared" si="3"/>
        <v>0</v>
      </c>
      <c r="HE17" s="13">
        <f t="shared" si="3"/>
        <v>0</v>
      </c>
      <c r="HF17" s="13">
        <f t="shared" si="3"/>
        <v>0</v>
      </c>
      <c r="HG17" s="13">
        <f t="shared" si="3"/>
        <v>0</v>
      </c>
      <c r="HH17" s="13">
        <f t="shared" si="3"/>
        <v>0</v>
      </c>
      <c r="HI17" s="13">
        <f t="shared" si="3"/>
        <v>0</v>
      </c>
      <c r="HJ17" s="13">
        <f t="shared" si="3"/>
        <v>0</v>
      </c>
      <c r="HK17" s="13">
        <f t="shared" si="3"/>
        <v>0</v>
      </c>
      <c r="HL17" s="13">
        <f t="shared" si="3"/>
        <v>0</v>
      </c>
      <c r="HM17" s="13">
        <f t="shared" si="3"/>
        <v>0</v>
      </c>
      <c r="HN17" s="13">
        <f t="shared" si="3"/>
        <v>0</v>
      </c>
      <c r="HO17" s="13">
        <f t="shared" si="3"/>
        <v>0</v>
      </c>
      <c r="HP17" s="13">
        <f t="shared" si="3"/>
        <v>0</v>
      </c>
      <c r="HQ17" s="13">
        <f t="shared" si="3"/>
        <v>0</v>
      </c>
      <c r="HR17" s="13">
        <f t="shared" si="3"/>
        <v>0</v>
      </c>
      <c r="HS17" s="13">
        <f t="shared" si="3"/>
        <v>0</v>
      </c>
      <c r="HT17" s="13">
        <f t="shared" si="3"/>
        <v>0</v>
      </c>
      <c r="HU17" s="13">
        <f t="shared" si="3"/>
        <v>0</v>
      </c>
      <c r="HV17" s="13">
        <f t="shared" si="3"/>
        <v>0</v>
      </c>
      <c r="HW17" s="13">
        <f t="shared" si="3"/>
        <v>0</v>
      </c>
      <c r="HX17" s="13">
        <f t="shared" si="3"/>
        <v>0</v>
      </c>
      <c r="HY17" s="13">
        <f t="shared" si="3"/>
        <v>0</v>
      </c>
      <c r="HZ17" s="13">
        <f t="shared" si="3"/>
        <v>0</v>
      </c>
      <c r="IA17" s="13">
        <f t="shared" si="3"/>
        <v>0</v>
      </c>
      <c r="IB17" s="13">
        <f t="shared" si="3"/>
        <v>0</v>
      </c>
      <c r="IC17" s="13">
        <f t="shared" si="3"/>
        <v>0</v>
      </c>
      <c r="ID17" s="13">
        <f t="shared" si="3"/>
        <v>0</v>
      </c>
      <c r="IE17" s="13">
        <f t="shared" si="3"/>
        <v>0</v>
      </c>
      <c r="IF17" s="13">
        <f t="shared" si="3"/>
        <v>0</v>
      </c>
      <c r="IG17" s="13">
        <f t="shared" si="3"/>
        <v>0</v>
      </c>
      <c r="IH17" s="13">
        <f t="shared" si="3"/>
        <v>0</v>
      </c>
      <c r="II17" s="13">
        <f t="shared" si="3"/>
        <v>0</v>
      </c>
      <c r="IJ17" s="13">
        <f t="shared" si="3"/>
        <v>0</v>
      </c>
      <c r="IK17" s="13">
        <f t="shared" si="3"/>
        <v>0</v>
      </c>
      <c r="IL17" s="13">
        <f t="shared" si="3"/>
        <v>0</v>
      </c>
      <c r="IM17" s="13">
        <f t="shared" si="3"/>
        <v>0</v>
      </c>
    </row>
    <row r="18" spans="1:247" x14ac:dyDescent="0.25">
      <c r="A18" s="11"/>
      <c r="B18" s="8" t="s">
        <v>23</v>
      </c>
      <c r="C18" s="8" t="s">
        <v>48</v>
      </c>
      <c r="D18" s="8" t="s">
        <v>26</v>
      </c>
      <c r="E18" s="8"/>
      <c r="F18" s="9">
        <v>50</v>
      </c>
      <c r="G18" s="9"/>
      <c r="H18" s="109"/>
      <c r="I18" s="109"/>
      <c r="J18" s="670"/>
      <c r="K18" s="671"/>
      <c r="L18" s="177"/>
      <c r="M18" s="108"/>
      <c r="N18" s="168"/>
      <c r="O18" s="169"/>
      <c r="P18" s="121" t="s">
        <v>57</v>
      </c>
    </row>
    <row r="19" spans="1:247" ht="123.75" customHeight="1" x14ac:dyDescent="0.25">
      <c r="A19" s="11"/>
      <c r="B19" s="8" t="s">
        <v>24</v>
      </c>
      <c r="C19" s="8" t="s">
        <v>48</v>
      </c>
      <c r="D19" s="8" t="s">
        <v>26</v>
      </c>
      <c r="E19" s="8">
        <v>260</v>
      </c>
      <c r="F19" s="9">
        <v>200</v>
      </c>
      <c r="G19" s="211" t="s">
        <v>32</v>
      </c>
      <c r="H19" s="109">
        <v>41443</v>
      </c>
      <c r="I19" s="109">
        <v>41457</v>
      </c>
      <c r="J19" s="670">
        <v>41484</v>
      </c>
      <c r="K19" s="671"/>
      <c r="L19" s="177"/>
      <c r="M19" s="108"/>
      <c r="N19" s="168"/>
      <c r="O19" s="169">
        <f>(E19-F19)/F19</f>
        <v>0.3</v>
      </c>
      <c r="P19" s="121" t="s">
        <v>56</v>
      </c>
    </row>
    <row r="20" spans="1:247" x14ac:dyDescent="0.25">
      <c r="A20" s="11"/>
      <c r="B20" s="8" t="s">
        <v>25</v>
      </c>
      <c r="C20" s="8" t="s">
        <v>48</v>
      </c>
      <c r="D20" s="8" t="s">
        <v>26</v>
      </c>
      <c r="E20" s="8"/>
      <c r="F20" s="9">
        <v>100</v>
      </c>
      <c r="G20" s="211"/>
      <c r="H20" s="109"/>
      <c r="I20" s="109"/>
      <c r="J20" s="670"/>
      <c r="K20" s="671"/>
      <c r="L20" s="177"/>
      <c r="M20" s="108"/>
      <c r="N20" s="168"/>
      <c r="O20" s="169"/>
      <c r="P20" s="121" t="s">
        <v>57</v>
      </c>
    </row>
    <row r="21" spans="1:247" x14ac:dyDescent="0.25">
      <c r="A21" s="150"/>
      <c r="B21" s="10"/>
      <c r="C21" s="10"/>
      <c r="D21" s="10"/>
      <c r="E21" s="10"/>
      <c r="F21" s="149"/>
      <c r="G21" s="228"/>
      <c r="H21" s="111"/>
      <c r="I21" s="111"/>
      <c r="J21" s="672"/>
      <c r="K21" s="673"/>
      <c r="L21" s="176"/>
      <c r="M21" s="107"/>
      <c r="N21" s="166"/>
      <c r="O21" s="167"/>
      <c r="P21" s="121"/>
    </row>
    <row r="22" spans="1:247" x14ac:dyDescent="0.25">
      <c r="A22" s="150"/>
      <c r="B22" s="8" t="s">
        <v>23</v>
      </c>
      <c r="C22" s="8" t="s">
        <v>48</v>
      </c>
      <c r="D22" s="8" t="s">
        <v>26</v>
      </c>
      <c r="E22" s="112">
        <f>33*(15%/16.9%)</f>
        <v>29.289940828402369</v>
      </c>
      <c r="F22" s="9">
        <v>50</v>
      </c>
      <c r="G22" s="211" t="s">
        <v>30</v>
      </c>
      <c r="H22" s="109">
        <v>41801</v>
      </c>
      <c r="I22" s="109">
        <v>41827</v>
      </c>
      <c r="J22" s="670"/>
      <c r="K22" s="671"/>
      <c r="L22" s="175"/>
      <c r="M22" s="107" t="s">
        <v>33</v>
      </c>
      <c r="N22" s="166"/>
      <c r="O22" s="167"/>
      <c r="P22" s="121"/>
    </row>
    <row r="23" spans="1:247" x14ac:dyDescent="0.25">
      <c r="A23" s="674"/>
      <c r="B23" s="8" t="s">
        <v>24</v>
      </c>
      <c r="C23" s="8" t="s">
        <v>48</v>
      </c>
      <c r="D23" s="8" t="s">
        <v>26</v>
      </c>
      <c r="E23" s="112">
        <f>60*(15%/16.9%)</f>
        <v>53.254437869822489</v>
      </c>
      <c r="F23" s="9">
        <v>200</v>
      </c>
      <c r="G23" s="211" t="s">
        <v>30</v>
      </c>
      <c r="H23" s="109">
        <v>41801</v>
      </c>
      <c r="I23" s="109">
        <v>41827</v>
      </c>
      <c r="J23" s="670"/>
      <c r="K23" s="671"/>
      <c r="L23" s="175"/>
      <c r="M23" s="107"/>
      <c r="N23" s="166"/>
      <c r="O23" s="167"/>
      <c r="P23" s="121"/>
    </row>
    <row r="24" spans="1:247" x14ac:dyDescent="0.25">
      <c r="A24" s="674"/>
      <c r="B24" s="8" t="s">
        <v>25</v>
      </c>
      <c r="C24" s="8" t="s">
        <v>48</v>
      </c>
      <c r="D24" s="8" t="s">
        <v>26</v>
      </c>
      <c r="E24" s="112">
        <f>130*(15%/16.9%)</f>
        <v>115.3846153846154</v>
      </c>
      <c r="F24" s="9">
        <v>100</v>
      </c>
      <c r="G24" s="211" t="s">
        <v>32</v>
      </c>
      <c r="H24" s="109">
        <v>41801</v>
      </c>
      <c r="I24" s="109">
        <v>41827</v>
      </c>
      <c r="J24" s="670"/>
      <c r="K24" s="671"/>
      <c r="L24" s="175"/>
      <c r="M24" s="107"/>
      <c r="N24" s="166"/>
      <c r="O24" s="167">
        <f>(E24-F24)/F24</f>
        <v>0.15384615384615402</v>
      </c>
      <c r="P24" s="121" t="s">
        <v>69</v>
      </c>
    </row>
    <row r="25" spans="1:247" x14ac:dyDescent="0.25">
      <c r="A25" s="150"/>
      <c r="B25" s="10"/>
      <c r="C25" s="10"/>
      <c r="D25" s="10"/>
      <c r="E25" s="10"/>
      <c r="F25" s="149"/>
      <c r="G25" s="228"/>
      <c r="H25" s="111"/>
      <c r="I25" s="111"/>
      <c r="J25" s="672"/>
      <c r="K25" s="673"/>
      <c r="L25" s="176"/>
      <c r="M25" s="107"/>
      <c r="N25" s="166"/>
      <c r="O25" s="167"/>
      <c r="P25" s="121"/>
    </row>
    <row r="26" spans="1:247" x14ac:dyDescent="0.25">
      <c r="A26" s="150"/>
      <c r="B26" s="8" t="s">
        <v>23</v>
      </c>
      <c r="C26" s="8" t="s">
        <v>48</v>
      </c>
      <c r="D26" s="8" t="s">
        <v>26</v>
      </c>
      <c r="E26" s="112">
        <v>23</v>
      </c>
      <c r="F26" s="9">
        <v>50</v>
      </c>
      <c r="G26" s="211" t="s">
        <v>30</v>
      </c>
      <c r="H26" s="109">
        <v>41838</v>
      </c>
      <c r="I26" s="109">
        <v>41851</v>
      </c>
      <c r="J26" s="670"/>
      <c r="K26" s="671"/>
      <c r="L26" s="175"/>
      <c r="M26" s="107" t="s">
        <v>33</v>
      </c>
      <c r="N26" s="166"/>
      <c r="O26" s="167"/>
      <c r="P26" s="121"/>
    </row>
    <row r="27" spans="1:247" x14ac:dyDescent="0.25">
      <c r="A27" s="674"/>
      <c r="B27" s="8" t="s">
        <v>24</v>
      </c>
      <c r="C27" s="8" t="s">
        <v>48</v>
      </c>
      <c r="D27" s="8" t="s">
        <v>26</v>
      </c>
      <c r="E27" s="112">
        <v>100</v>
      </c>
      <c r="F27" s="9">
        <v>200</v>
      </c>
      <c r="G27" s="9" t="s">
        <v>30</v>
      </c>
      <c r="H27" s="109">
        <v>41838</v>
      </c>
      <c r="I27" s="109">
        <v>41851</v>
      </c>
      <c r="J27" s="670"/>
      <c r="K27" s="671"/>
      <c r="L27" s="175"/>
      <c r="M27" s="107"/>
      <c r="N27" s="166"/>
      <c r="O27" s="167"/>
      <c r="P27" s="121"/>
    </row>
    <row r="28" spans="1:247" x14ac:dyDescent="0.25">
      <c r="A28" s="674"/>
      <c r="B28" s="8" t="s">
        <v>25</v>
      </c>
      <c r="C28" s="8" t="s">
        <v>48</v>
      </c>
      <c r="D28" s="8" t="s">
        <v>26</v>
      </c>
      <c r="E28" s="112">
        <v>25</v>
      </c>
      <c r="F28" s="9">
        <v>100</v>
      </c>
      <c r="G28" s="9" t="s">
        <v>30</v>
      </c>
      <c r="H28" s="109">
        <v>41838</v>
      </c>
      <c r="I28" s="109">
        <v>41851</v>
      </c>
      <c r="J28" s="670"/>
      <c r="K28" s="671"/>
      <c r="L28" s="175"/>
      <c r="M28" s="107"/>
      <c r="N28" s="166"/>
      <c r="O28" s="167"/>
      <c r="P28" s="121"/>
    </row>
    <row r="29" spans="1:247" x14ac:dyDescent="0.25">
      <c r="A29" s="150"/>
      <c r="B29" s="10"/>
      <c r="C29" s="10"/>
      <c r="D29" s="10"/>
      <c r="E29" s="10"/>
      <c r="F29" s="149"/>
      <c r="G29" s="110"/>
      <c r="H29" s="111"/>
      <c r="I29" s="111"/>
      <c r="J29" s="672"/>
      <c r="K29" s="673"/>
      <c r="L29" s="176"/>
      <c r="M29" s="107"/>
      <c r="N29" s="166"/>
      <c r="O29" s="167"/>
      <c r="P29" s="121"/>
    </row>
    <row r="30" spans="1:247" x14ac:dyDescent="0.25">
      <c r="A30" s="150"/>
      <c r="B30" s="8" t="s">
        <v>23</v>
      </c>
      <c r="C30" s="8" t="s">
        <v>48</v>
      </c>
      <c r="D30" s="8" t="s">
        <v>26</v>
      </c>
      <c r="E30" s="112">
        <v>17</v>
      </c>
      <c r="F30" s="9">
        <v>50</v>
      </c>
      <c r="G30" s="9" t="s">
        <v>30</v>
      </c>
      <c r="H30" s="109">
        <v>42066</v>
      </c>
      <c r="I30" s="109">
        <v>42095</v>
      </c>
      <c r="J30" s="670"/>
      <c r="K30" s="671"/>
      <c r="L30" s="175"/>
      <c r="M30" s="107" t="s">
        <v>33</v>
      </c>
      <c r="N30" s="166"/>
      <c r="O30" s="167"/>
      <c r="P30" s="121"/>
    </row>
    <row r="31" spans="1:247" x14ac:dyDescent="0.25">
      <c r="A31" s="674"/>
      <c r="B31" s="8" t="s">
        <v>24</v>
      </c>
      <c r="C31" s="8" t="s">
        <v>48</v>
      </c>
      <c r="D31" s="8" t="s">
        <v>26</v>
      </c>
      <c r="E31" s="112">
        <v>110</v>
      </c>
      <c r="F31" s="9">
        <v>200</v>
      </c>
      <c r="G31" s="9" t="s">
        <v>30</v>
      </c>
      <c r="H31" s="109">
        <v>42066</v>
      </c>
      <c r="I31" s="109">
        <v>42095</v>
      </c>
      <c r="J31" s="670"/>
      <c r="K31" s="671"/>
      <c r="L31" s="175"/>
      <c r="M31" s="107"/>
      <c r="N31" s="166"/>
      <c r="O31" s="167"/>
      <c r="P31" s="121"/>
    </row>
    <row r="32" spans="1:247" x14ac:dyDescent="0.25">
      <c r="A32" s="674"/>
      <c r="B32" s="8" t="s">
        <v>25</v>
      </c>
      <c r="C32" s="8" t="s">
        <v>48</v>
      </c>
      <c r="D32" s="8" t="s">
        <v>26</v>
      </c>
      <c r="E32" s="112">
        <v>23</v>
      </c>
      <c r="F32" s="9">
        <v>100</v>
      </c>
      <c r="G32" s="9" t="s">
        <v>30</v>
      </c>
      <c r="H32" s="109">
        <v>42066</v>
      </c>
      <c r="I32" s="109">
        <v>42095</v>
      </c>
      <c r="J32" s="670"/>
      <c r="K32" s="671"/>
      <c r="L32" s="175"/>
      <c r="M32" s="107"/>
      <c r="N32" s="166"/>
      <c r="O32" s="167"/>
      <c r="P32" s="121"/>
    </row>
    <row r="33" spans="1:16" x14ac:dyDescent="0.25">
      <c r="A33" s="150"/>
      <c r="B33" s="10"/>
      <c r="C33" s="10"/>
      <c r="D33" s="10"/>
      <c r="E33" s="10"/>
      <c r="F33" s="149"/>
      <c r="G33" s="110"/>
      <c r="H33" s="111"/>
      <c r="I33" s="111"/>
      <c r="J33" s="672"/>
      <c r="K33" s="673"/>
      <c r="L33" s="176"/>
      <c r="M33" s="107"/>
      <c r="N33" s="166"/>
      <c r="O33" s="167"/>
      <c r="P33" s="121"/>
    </row>
    <row r="34" spans="1:16" x14ac:dyDescent="0.25">
      <c r="A34" s="150"/>
      <c r="B34" s="8" t="s">
        <v>23</v>
      </c>
      <c r="C34" s="8" t="s">
        <v>48</v>
      </c>
      <c r="D34" s="8" t="s">
        <v>26</v>
      </c>
      <c r="E34" s="113">
        <v>6.4</v>
      </c>
      <c r="F34" s="9">
        <v>50</v>
      </c>
      <c r="G34" s="9" t="s">
        <v>30</v>
      </c>
      <c r="H34" s="109">
        <v>42424</v>
      </c>
      <c r="I34" s="109">
        <v>42451</v>
      </c>
      <c r="J34" s="670"/>
      <c r="K34" s="671"/>
      <c r="L34" s="175"/>
      <c r="M34" s="107" t="s">
        <v>33</v>
      </c>
      <c r="N34" s="166"/>
      <c r="O34" s="167"/>
      <c r="P34" s="121"/>
    </row>
    <row r="35" spans="1:16" x14ac:dyDescent="0.25">
      <c r="A35" s="674"/>
      <c r="B35" s="8" t="s">
        <v>24</v>
      </c>
      <c r="C35" s="8" t="s">
        <v>48</v>
      </c>
      <c r="D35" s="8" t="s">
        <v>26</v>
      </c>
      <c r="E35" s="112">
        <v>25</v>
      </c>
      <c r="F35" s="9">
        <v>200</v>
      </c>
      <c r="G35" s="9" t="s">
        <v>30</v>
      </c>
      <c r="H35" s="109">
        <v>42424</v>
      </c>
      <c r="I35" s="109">
        <v>42451</v>
      </c>
      <c r="J35" s="670"/>
      <c r="K35" s="671"/>
      <c r="L35" s="175"/>
      <c r="M35" s="107"/>
      <c r="N35" s="166"/>
      <c r="O35" s="167"/>
      <c r="P35" s="121"/>
    </row>
    <row r="36" spans="1:16" x14ac:dyDescent="0.25">
      <c r="A36" s="674"/>
      <c r="B36" s="8" t="s">
        <v>25</v>
      </c>
      <c r="C36" s="8" t="s">
        <v>48</v>
      </c>
      <c r="D36" s="8" t="s">
        <v>26</v>
      </c>
      <c r="E36" s="112">
        <v>10</v>
      </c>
      <c r="F36" s="9">
        <v>100</v>
      </c>
      <c r="G36" s="9" t="s">
        <v>30</v>
      </c>
      <c r="H36" s="109">
        <v>42424</v>
      </c>
      <c r="I36" s="109">
        <v>42451</v>
      </c>
      <c r="J36" s="670"/>
      <c r="K36" s="671"/>
      <c r="L36" s="175"/>
      <c r="M36" s="107"/>
      <c r="N36" s="166"/>
      <c r="O36" s="167"/>
      <c r="P36" s="121"/>
    </row>
    <row r="37" spans="1:16" x14ac:dyDescent="0.25">
      <c r="A37" s="150"/>
      <c r="B37" s="10"/>
      <c r="C37" s="10"/>
      <c r="D37" s="10"/>
      <c r="E37" s="10"/>
      <c r="F37" s="149"/>
      <c r="G37" s="110"/>
      <c r="H37" s="111"/>
      <c r="I37" s="111"/>
      <c r="J37" s="111"/>
      <c r="K37" s="173"/>
      <c r="L37" s="176"/>
      <c r="M37" s="107"/>
      <c r="N37" s="165"/>
      <c r="O37" s="167"/>
      <c r="P37" s="121"/>
    </row>
    <row r="38" spans="1:16" x14ac:dyDescent="0.25">
      <c r="A38" s="157"/>
      <c r="B38" s="209" t="s">
        <v>23</v>
      </c>
      <c r="C38" s="209" t="s">
        <v>201</v>
      </c>
      <c r="D38" s="209" t="s">
        <v>26</v>
      </c>
      <c r="E38" s="210"/>
      <c r="F38" s="211">
        <v>50</v>
      </c>
      <c r="G38" s="211"/>
      <c r="H38" s="209">
        <v>2017</v>
      </c>
      <c r="I38" s="212"/>
      <c r="J38" s="667"/>
      <c r="K38" s="668"/>
      <c r="L38" s="213"/>
      <c r="M38" s="214" t="s">
        <v>33</v>
      </c>
      <c r="N38" s="215"/>
      <c r="O38" s="216"/>
      <c r="P38" s="217"/>
    </row>
    <row r="39" spans="1:16" x14ac:dyDescent="0.25">
      <c r="A39" s="669"/>
      <c r="B39" s="209" t="s">
        <v>24</v>
      </c>
      <c r="C39" s="209" t="s">
        <v>201</v>
      </c>
      <c r="D39" s="209" t="s">
        <v>26</v>
      </c>
      <c r="E39" s="218"/>
      <c r="F39" s="211">
        <v>200</v>
      </c>
      <c r="G39" s="211"/>
      <c r="H39" s="209">
        <v>2017</v>
      </c>
      <c r="I39" s="212"/>
      <c r="J39" s="667"/>
      <c r="K39" s="668"/>
      <c r="L39" s="213"/>
      <c r="M39" s="214"/>
      <c r="N39" s="215"/>
      <c r="O39" s="216"/>
      <c r="P39" s="217"/>
    </row>
    <row r="40" spans="1:16" x14ac:dyDescent="0.25">
      <c r="A40" s="669"/>
      <c r="B40" s="209" t="s">
        <v>25</v>
      </c>
      <c r="C40" s="209" t="s">
        <v>201</v>
      </c>
      <c r="D40" s="209" t="s">
        <v>26</v>
      </c>
      <c r="E40" s="218"/>
      <c r="F40" s="211">
        <v>100</v>
      </c>
      <c r="G40" s="211"/>
      <c r="H40" s="209">
        <v>2017</v>
      </c>
      <c r="I40" s="212"/>
      <c r="J40" s="667"/>
      <c r="K40" s="668"/>
      <c r="L40" s="213"/>
      <c r="M40" s="214"/>
      <c r="N40" s="215"/>
      <c r="O40" s="216"/>
      <c r="P40" s="217"/>
    </row>
    <row r="41" spans="1:16" ht="15.75" thickBot="1" x14ac:dyDescent="0.3">
      <c r="A41" s="158"/>
      <c r="B41" s="219"/>
      <c r="C41" s="219"/>
      <c r="D41" s="219"/>
      <c r="E41" s="219"/>
      <c r="F41" s="220"/>
      <c r="G41" s="220"/>
      <c r="H41" s="221"/>
      <c r="I41" s="221"/>
      <c r="J41" s="221"/>
      <c r="K41" s="222"/>
      <c r="L41" s="223"/>
      <c r="M41" s="224"/>
      <c r="N41" s="225"/>
      <c r="O41" s="226"/>
      <c r="P41" s="227"/>
    </row>
    <row r="43" spans="1:16" x14ac:dyDescent="0.25">
      <c r="A43" s="675" t="s">
        <v>70</v>
      </c>
      <c r="B43" s="675"/>
      <c r="C43" s="675"/>
      <c r="D43" s="675"/>
    </row>
    <row r="83" spans="1:8" ht="17.25" x14ac:dyDescent="0.25">
      <c r="A83" s="6" t="s">
        <v>192</v>
      </c>
      <c r="B83" s="6" t="s">
        <v>194</v>
      </c>
      <c r="C83" s="6" t="s">
        <v>197</v>
      </c>
      <c r="D83" s="65" t="s">
        <v>26</v>
      </c>
      <c r="E83" s="65"/>
      <c r="F83" s="6">
        <v>200</v>
      </c>
      <c r="H83" s="65"/>
    </row>
    <row r="84" spans="1:8" ht="30" x14ac:dyDescent="0.25">
      <c r="A84" s="6" t="s">
        <v>193</v>
      </c>
      <c r="B84" s="6" t="s">
        <v>195</v>
      </c>
      <c r="C84" s="6" t="s">
        <v>197</v>
      </c>
      <c r="D84" s="65" t="s">
        <v>26</v>
      </c>
      <c r="E84" s="65"/>
      <c r="F84" s="6">
        <v>100</v>
      </c>
      <c r="H84" s="65"/>
    </row>
    <row r="85" spans="1:8" ht="17.25" x14ac:dyDescent="0.25">
      <c r="B85" s="6" t="s">
        <v>196</v>
      </c>
      <c r="C85" s="6" t="s">
        <v>197</v>
      </c>
      <c r="D85" s="65" t="s">
        <v>26</v>
      </c>
      <c r="E85" s="65"/>
      <c r="F85" s="6">
        <v>50</v>
      </c>
      <c r="H85" s="65"/>
    </row>
    <row r="86" spans="1:8" x14ac:dyDescent="0.25">
      <c r="H86" s="65"/>
    </row>
    <row r="87" spans="1:8" ht="26.25" customHeight="1" x14ac:dyDescent="0.25">
      <c r="H87" s="65"/>
    </row>
    <row r="88" spans="1:8" x14ac:dyDescent="0.25">
      <c r="H88" s="65"/>
    </row>
    <row r="89" spans="1:8" x14ac:dyDescent="0.25">
      <c r="H89" s="65"/>
    </row>
    <row r="90" spans="1:8" x14ac:dyDescent="0.25">
      <c r="H90" s="65"/>
    </row>
    <row r="91" spans="1:8" x14ac:dyDescent="0.25">
      <c r="H91" s="65"/>
    </row>
    <row r="92" spans="1:8" x14ac:dyDescent="0.25">
      <c r="H92" s="65"/>
    </row>
    <row r="93" spans="1:8" x14ac:dyDescent="0.25">
      <c r="H93" s="65"/>
    </row>
    <row r="94" spans="1:8" x14ac:dyDescent="0.25">
      <c r="H94" s="65"/>
    </row>
  </sheetData>
  <mergeCells count="38">
    <mergeCell ref="A43:D43"/>
    <mergeCell ref="A35:A36"/>
    <mergeCell ref="A27:A28"/>
    <mergeCell ref="A9:A10"/>
    <mergeCell ref="J14:K14"/>
    <mergeCell ref="J15:K15"/>
    <mergeCell ref="J16:K16"/>
    <mergeCell ref="J11:K11"/>
    <mergeCell ref="J13:K13"/>
    <mergeCell ref="J12:K12"/>
    <mergeCell ref="J10:K10"/>
    <mergeCell ref="J9:K9"/>
    <mergeCell ref="J17:K17"/>
    <mergeCell ref="J25:K25"/>
    <mergeCell ref="J24:K24"/>
    <mergeCell ref="J21:K21"/>
    <mergeCell ref="J18:K18"/>
    <mergeCell ref="J33:K33"/>
    <mergeCell ref="A31:A32"/>
    <mergeCell ref="J30:K30"/>
    <mergeCell ref="A23:A24"/>
    <mergeCell ref="J23:K23"/>
    <mergeCell ref="J22:K22"/>
    <mergeCell ref="J29:K29"/>
    <mergeCell ref="J28:K28"/>
    <mergeCell ref="J27:K27"/>
    <mergeCell ref="J26:K26"/>
    <mergeCell ref="J31:K31"/>
    <mergeCell ref="J19:K19"/>
    <mergeCell ref="J20:K20"/>
    <mergeCell ref="J38:K38"/>
    <mergeCell ref="A39:A40"/>
    <mergeCell ref="J39:K39"/>
    <mergeCell ref="J40:K40"/>
    <mergeCell ref="J32:K32"/>
    <mergeCell ref="J36:K36"/>
    <mergeCell ref="J35:K35"/>
    <mergeCell ref="J34:K34"/>
  </mergeCells>
  <hyperlinks>
    <hyperlink ref="B4" r:id="rId1" xr:uid="{00000000-0004-0000-0000-000000000000}"/>
  </hyperlinks>
  <pageMargins left="0.11811023622047245" right="0.11811023622047245" top="0.19685039370078741" bottom="0.19685039370078741" header="0.31496062992125984" footer="0.31496062992125984"/>
  <pageSetup paperSize="8" orientation="landscape"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85" zoomScaleNormal="85" workbookViewId="0">
      <selection activeCell="D350" sqref="D350"/>
    </sheetView>
  </sheetViews>
  <sheetFormatPr defaultColWidth="9.140625"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8"/>
  <sheetViews>
    <sheetView topLeftCell="B1" zoomScale="85" zoomScaleNormal="85" workbookViewId="0">
      <selection activeCell="D350" sqref="D350"/>
    </sheetView>
  </sheetViews>
  <sheetFormatPr defaultRowHeight="15" x14ac:dyDescent="0.25"/>
  <cols>
    <col min="1" max="1" width="29.42578125" customWidth="1"/>
    <col min="2" max="2" width="33.140625" customWidth="1"/>
    <col min="3" max="3" width="16.42578125" bestFit="1" customWidth="1"/>
    <col min="4" max="4" width="9.28515625" customWidth="1"/>
    <col min="5" max="5" width="9.140625" customWidth="1"/>
    <col min="6" max="6" width="18.42578125" bestFit="1" customWidth="1"/>
    <col min="7" max="8" width="11.5703125" customWidth="1"/>
    <col min="9" max="9" width="13.42578125" bestFit="1" customWidth="1"/>
    <col min="10" max="10" width="14" bestFit="1" customWidth="1"/>
    <col min="11" max="11" width="14.5703125" bestFit="1" customWidth="1"/>
    <col min="12" max="12" width="16.5703125" bestFit="1" customWidth="1"/>
    <col min="13" max="13" width="14.42578125" bestFit="1" customWidth="1"/>
    <col min="14" max="14" width="24.42578125" customWidth="1"/>
    <col min="15" max="15" width="5.7109375" customWidth="1"/>
    <col min="16" max="16" width="24.42578125" bestFit="1" customWidth="1"/>
  </cols>
  <sheetData>
    <row r="1" spans="1:16" x14ac:dyDescent="0.25">
      <c r="A1" s="2" t="s">
        <v>0</v>
      </c>
      <c r="B1" t="s">
        <v>37</v>
      </c>
    </row>
    <row r="2" spans="1:16" x14ac:dyDescent="0.25">
      <c r="A2" s="2" t="s">
        <v>1</v>
      </c>
      <c r="B2" t="s">
        <v>2</v>
      </c>
    </row>
    <row r="3" spans="1:16" x14ac:dyDescent="0.25">
      <c r="A3" s="2" t="s">
        <v>3</v>
      </c>
      <c r="B3" t="s">
        <v>38</v>
      </c>
    </row>
    <row r="4" spans="1:16" x14ac:dyDescent="0.25">
      <c r="A4" s="2" t="s">
        <v>4</v>
      </c>
      <c r="B4" s="1" t="s">
        <v>39</v>
      </c>
    </row>
    <row r="6" spans="1:16" ht="15.75" thickBot="1" x14ac:dyDescent="0.3">
      <c r="L6" t="s">
        <v>14</v>
      </c>
      <c r="O6" t="s">
        <v>34</v>
      </c>
    </row>
    <row r="7" spans="1:16" ht="15" customHeight="1" x14ac:dyDescent="0.25">
      <c r="A7" s="682" t="s">
        <v>84</v>
      </c>
      <c r="B7" s="684" t="s">
        <v>5</v>
      </c>
      <c r="C7" s="125" t="s">
        <v>6</v>
      </c>
      <c r="D7" s="101" t="s">
        <v>7</v>
      </c>
      <c r="E7" s="156" t="s">
        <v>8</v>
      </c>
      <c r="F7" s="680" t="s">
        <v>28</v>
      </c>
      <c r="G7" s="680" t="s">
        <v>29</v>
      </c>
      <c r="H7" s="17"/>
      <c r="I7" s="75" t="s">
        <v>10</v>
      </c>
      <c r="J7" s="73" t="s">
        <v>9</v>
      </c>
      <c r="K7" s="73" t="s">
        <v>11</v>
      </c>
      <c r="L7" s="69" t="s">
        <v>15</v>
      </c>
      <c r="M7" s="70" t="s">
        <v>16</v>
      </c>
      <c r="N7" s="678" t="s">
        <v>17</v>
      </c>
      <c r="O7" s="69" t="s">
        <v>35</v>
      </c>
      <c r="P7" s="154" t="s">
        <v>36</v>
      </c>
    </row>
    <row r="8" spans="1:16" ht="42.75" customHeight="1" thickBot="1" x14ac:dyDescent="0.3">
      <c r="A8" s="683"/>
      <c r="B8" s="685"/>
      <c r="C8" s="153"/>
      <c r="D8" s="151"/>
      <c r="E8" s="416"/>
      <c r="F8" s="681"/>
      <c r="G8" s="681"/>
      <c r="H8" s="18" t="s">
        <v>95</v>
      </c>
      <c r="I8" s="76"/>
      <c r="J8" s="74"/>
      <c r="K8" s="74"/>
      <c r="L8" s="71"/>
      <c r="M8" s="72"/>
      <c r="N8" s="679"/>
      <c r="O8" s="71"/>
      <c r="P8" s="415"/>
    </row>
    <row r="9" spans="1:16" ht="30.75" customHeight="1" x14ac:dyDescent="0.25">
      <c r="A9" s="374"/>
      <c r="B9" t="s">
        <v>85</v>
      </c>
      <c r="C9" s="124" t="s">
        <v>94</v>
      </c>
      <c r="D9" s="460" t="s">
        <v>98</v>
      </c>
      <c r="E9" s="81">
        <f>5%*E10</f>
        <v>7200</v>
      </c>
      <c r="F9" s="21" t="s">
        <v>90</v>
      </c>
      <c r="G9" s="81" t="s">
        <v>30</v>
      </c>
      <c r="H9" s="21">
        <v>16</v>
      </c>
      <c r="I9" s="82">
        <v>41836</v>
      </c>
      <c r="J9" s="82">
        <v>41843</v>
      </c>
      <c r="K9" s="82" t="s">
        <v>79</v>
      </c>
      <c r="L9" s="85"/>
      <c r="M9" s="86"/>
      <c r="N9" s="145"/>
      <c r="O9" s="85"/>
      <c r="P9" s="334"/>
    </row>
    <row r="10" spans="1:16" ht="42" customHeight="1" x14ac:dyDescent="0.25">
      <c r="A10" s="374"/>
      <c r="B10" t="s">
        <v>86</v>
      </c>
      <c r="C10" s="124" t="s">
        <v>94</v>
      </c>
      <c r="D10" s="8" t="s">
        <v>98</v>
      </c>
      <c r="E10" s="81">
        <f>4000000*3/1000*12</f>
        <v>144000</v>
      </c>
      <c r="F10" s="23" t="s">
        <v>91</v>
      </c>
      <c r="G10" s="56" t="s">
        <v>30</v>
      </c>
      <c r="H10" s="21">
        <v>65</v>
      </c>
      <c r="I10" s="82">
        <v>41836</v>
      </c>
      <c r="J10" s="82">
        <v>41843</v>
      </c>
      <c r="K10" s="82" t="s">
        <v>79</v>
      </c>
      <c r="L10" s="85"/>
      <c r="M10" s="86"/>
      <c r="N10" s="145"/>
      <c r="O10" s="85"/>
      <c r="P10" s="334"/>
    </row>
    <row r="11" spans="1:16" ht="42" customHeight="1" x14ac:dyDescent="0.25">
      <c r="A11" s="374"/>
      <c r="B11" t="s">
        <v>87</v>
      </c>
      <c r="C11" s="124" t="s">
        <v>94</v>
      </c>
      <c r="D11" s="8" t="s">
        <v>98</v>
      </c>
      <c r="E11" s="81">
        <v>0</v>
      </c>
      <c r="F11" s="23" t="s">
        <v>92</v>
      </c>
      <c r="G11" s="56" t="s">
        <v>30</v>
      </c>
      <c r="H11" s="21">
        <v>50</v>
      </c>
      <c r="I11" s="82">
        <v>41836</v>
      </c>
      <c r="J11" s="82">
        <v>41843</v>
      </c>
      <c r="K11" s="82" t="s">
        <v>79</v>
      </c>
      <c r="L11" s="85"/>
      <c r="M11" s="86"/>
      <c r="N11" s="145"/>
      <c r="O11" s="85"/>
      <c r="P11" s="334"/>
    </row>
    <row r="12" spans="1:16" ht="42" customHeight="1" x14ac:dyDescent="0.25">
      <c r="A12" s="374"/>
      <c r="B12" t="s">
        <v>88</v>
      </c>
      <c r="C12" s="124" t="s">
        <v>94</v>
      </c>
      <c r="D12" s="8" t="s">
        <v>98</v>
      </c>
      <c r="E12" s="81">
        <v>144000</v>
      </c>
      <c r="F12" s="23" t="s">
        <v>93</v>
      </c>
      <c r="G12" s="56" t="s">
        <v>32</v>
      </c>
      <c r="H12" s="21">
        <v>135</v>
      </c>
      <c r="I12" s="82">
        <v>41836</v>
      </c>
      <c r="J12" s="82">
        <v>41843</v>
      </c>
      <c r="K12" s="82" t="s">
        <v>79</v>
      </c>
      <c r="L12" s="85"/>
      <c r="M12" s="86"/>
      <c r="N12" s="461" t="s">
        <v>143</v>
      </c>
      <c r="O12" s="85"/>
      <c r="P12" s="390" t="s">
        <v>144</v>
      </c>
    </row>
    <row r="13" spans="1:16" ht="42" customHeight="1" x14ac:dyDescent="0.25">
      <c r="A13" s="374"/>
      <c r="B13" t="s">
        <v>89</v>
      </c>
      <c r="C13" s="124" t="s">
        <v>94</v>
      </c>
      <c r="D13" s="8" t="s">
        <v>98</v>
      </c>
      <c r="E13" s="81">
        <v>144000</v>
      </c>
      <c r="F13" s="23" t="s">
        <v>93</v>
      </c>
      <c r="G13" s="56" t="s">
        <v>141</v>
      </c>
      <c r="H13" s="21">
        <v>50</v>
      </c>
      <c r="I13" s="82">
        <v>41836</v>
      </c>
      <c r="J13" s="82">
        <v>41843</v>
      </c>
      <c r="K13" s="82" t="s">
        <v>79</v>
      </c>
      <c r="L13" s="85"/>
      <c r="M13" s="86"/>
      <c r="N13" s="145"/>
      <c r="O13" s="85"/>
      <c r="P13" s="334"/>
    </row>
    <row r="14" spans="1:16" ht="30.75" customHeight="1" x14ac:dyDescent="0.25">
      <c r="A14" s="59" t="s">
        <v>80</v>
      </c>
      <c r="B14" s="57" t="s">
        <v>96</v>
      </c>
      <c r="C14" s="124" t="s">
        <v>97</v>
      </c>
      <c r="D14" s="8" t="s">
        <v>98</v>
      </c>
      <c r="E14" s="81"/>
      <c r="F14" s="327">
        <v>119</v>
      </c>
      <c r="G14" s="81"/>
      <c r="H14" s="19">
        <f>MAX(H9:H13)*F14</f>
        <v>16065</v>
      </c>
      <c r="I14" s="82">
        <v>41836</v>
      </c>
      <c r="J14" s="82">
        <v>41843</v>
      </c>
      <c r="K14" s="82" t="s">
        <v>79</v>
      </c>
      <c r="L14" s="85"/>
      <c r="M14" s="86"/>
      <c r="N14" s="145"/>
      <c r="O14" s="85"/>
      <c r="P14" s="334"/>
    </row>
    <row r="15" spans="1:16" x14ac:dyDescent="0.25">
      <c r="A15" s="58"/>
      <c r="B15" s="53"/>
      <c r="C15" s="87"/>
      <c r="D15" s="84"/>
      <c r="E15" s="87"/>
      <c r="F15" s="84"/>
      <c r="G15" s="52"/>
      <c r="H15" s="52"/>
      <c r="I15" s="88"/>
      <c r="J15" s="88"/>
      <c r="K15" s="88"/>
      <c r="L15" s="85"/>
      <c r="M15" s="86"/>
      <c r="N15" s="145"/>
      <c r="O15" s="85"/>
      <c r="P15" s="334"/>
    </row>
    <row r="16" spans="1:16" ht="30.75" customHeight="1" x14ac:dyDescent="0.25">
      <c r="A16" s="374"/>
      <c r="B16" t="s">
        <v>85</v>
      </c>
      <c r="C16" s="124" t="s">
        <v>94</v>
      </c>
      <c r="D16" s="8" t="s">
        <v>98</v>
      </c>
      <c r="E16" s="81">
        <f>5%*E17</f>
        <v>7200</v>
      </c>
      <c r="F16" s="23" t="s">
        <v>90</v>
      </c>
      <c r="G16" s="81" t="s">
        <v>30</v>
      </c>
      <c r="H16" s="21">
        <v>16</v>
      </c>
      <c r="I16" s="81">
        <v>2015</v>
      </c>
      <c r="J16" s="82"/>
      <c r="K16" s="82" t="s">
        <v>79</v>
      </c>
      <c r="L16" s="85"/>
      <c r="M16" s="86"/>
      <c r="N16" s="145"/>
      <c r="O16" s="85"/>
      <c r="P16" s="334"/>
    </row>
    <row r="17" spans="1:16" ht="42" customHeight="1" x14ac:dyDescent="0.25">
      <c r="A17" s="374"/>
      <c r="B17" t="s">
        <v>86</v>
      </c>
      <c r="C17" s="124" t="s">
        <v>94</v>
      </c>
      <c r="D17" s="8" t="s">
        <v>98</v>
      </c>
      <c r="E17" s="81">
        <f>4000000*3/1000*12</f>
        <v>144000</v>
      </c>
      <c r="F17" s="23" t="s">
        <v>91</v>
      </c>
      <c r="G17" s="56" t="s">
        <v>30</v>
      </c>
      <c r="H17" s="21">
        <v>65</v>
      </c>
      <c r="I17" s="81">
        <v>2015</v>
      </c>
      <c r="J17" s="82"/>
      <c r="K17" s="82" t="s">
        <v>79</v>
      </c>
      <c r="L17" s="85"/>
      <c r="M17" s="86"/>
      <c r="N17" s="145"/>
      <c r="O17" s="85"/>
      <c r="P17" s="334"/>
    </row>
    <row r="18" spans="1:16" ht="42" customHeight="1" x14ac:dyDescent="0.25">
      <c r="A18" s="374"/>
      <c r="B18" t="s">
        <v>87</v>
      </c>
      <c r="C18" s="124" t="s">
        <v>94</v>
      </c>
      <c r="D18" s="8" t="s">
        <v>98</v>
      </c>
      <c r="E18" s="81">
        <v>0</v>
      </c>
      <c r="F18" s="23" t="s">
        <v>92</v>
      </c>
      <c r="G18" s="56" t="s">
        <v>30</v>
      </c>
      <c r="H18" s="21">
        <v>50</v>
      </c>
      <c r="I18" s="81">
        <v>2015</v>
      </c>
      <c r="J18" s="82"/>
      <c r="K18" s="82" t="s">
        <v>79</v>
      </c>
      <c r="L18" s="85"/>
      <c r="M18" s="86"/>
      <c r="N18" s="145"/>
      <c r="O18" s="85"/>
      <c r="P18" s="334"/>
    </row>
    <row r="19" spans="1:16" ht="42" customHeight="1" x14ac:dyDescent="0.25">
      <c r="A19" s="374"/>
      <c r="B19" t="s">
        <v>88</v>
      </c>
      <c r="C19" s="124" t="s">
        <v>94</v>
      </c>
      <c r="D19" s="8" t="s">
        <v>98</v>
      </c>
      <c r="E19" s="81">
        <v>144000</v>
      </c>
      <c r="F19" s="23" t="s">
        <v>93</v>
      </c>
      <c r="G19" s="56" t="s">
        <v>32</v>
      </c>
      <c r="H19" s="21">
        <v>135</v>
      </c>
      <c r="I19" s="81">
        <v>2015</v>
      </c>
      <c r="J19" s="82"/>
      <c r="K19" s="82" t="s">
        <v>79</v>
      </c>
      <c r="L19" s="85"/>
      <c r="M19" s="86"/>
      <c r="N19" s="461" t="s">
        <v>143</v>
      </c>
      <c r="O19" s="85"/>
      <c r="P19" s="390" t="s">
        <v>144</v>
      </c>
    </row>
    <row r="20" spans="1:16" ht="42" customHeight="1" x14ac:dyDescent="0.25">
      <c r="A20" s="374"/>
      <c r="B20" t="s">
        <v>89</v>
      </c>
      <c r="C20" s="124" t="s">
        <v>94</v>
      </c>
      <c r="D20" s="8" t="s">
        <v>98</v>
      </c>
      <c r="E20" s="81">
        <v>144000</v>
      </c>
      <c r="F20" s="23" t="s">
        <v>93</v>
      </c>
      <c r="G20" s="56" t="s">
        <v>141</v>
      </c>
      <c r="H20" s="21">
        <v>50</v>
      </c>
      <c r="I20" s="81">
        <v>2015</v>
      </c>
      <c r="J20" s="82"/>
      <c r="K20" s="82" t="s">
        <v>79</v>
      </c>
      <c r="L20" s="85"/>
      <c r="M20" s="86"/>
      <c r="N20" s="145"/>
      <c r="O20" s="85"/>
      <c r="P20" s="334"/>
    </row>
    <row r="21" spans="1:16" ht="30.75" customHeight="1" x14ac:dyDescent="0.25">
      <c r="A21" s="59" t="s">
        <v>80</v>
      </c>
      <c r="B21" s="57" t="s">
        <v>96</v>
      </c>
      <c r="C21" s="124" t="s">
        <v>97</v>
      </c>
      <c r="D21" s="8" t="s">
        <v>98</v>
      </c>
      <c r="E21" s="81"/>
      <c r="F21" s="327">
        <v>119</v>
      </c>
      <c r="G21" s="81"/>
      <c r="H21" s="19">
        <f>MAX(H16:H20)*F21</f>
        <v>16065</v>
      </c>
      <c r="I21" s="81">
        <v>2015</v>
      </c>
      <c r="J21" s="82"/>
      <c r="K21" s="82" t="s">
        <v>79</v>
      </c>
      <c r="L21" s="85"/>
      <c r="M21" s="86"/>
      <c r="N21" s="145"/>
      <c r="O21" s="85"/>
      <c r="P21" s="334"/>
    </row>
    <row r="22" spans="1:16" x14ac:dyDescent="0.25">
      <c r="A22" s="58"/>
      <c r="B22" s="357"/>
      <c r="C22" s="358"/>
      <c r="D22" s="94"/>
      <c r="E22" s="358"/>
      <c r="F22" s="94"/>
      <c r="G22" s="359"/>
      <c r="H22" s="359"/>
      <c r="I22" s="360"/>
      <c r="J22" s="360"/>
      <c r="K22" s="360"/>
      <c r="L22" s="361"/>
      <c r="M22" s="362"/>
      <c r="N22" s="462"/>
      <c r="O22" s="361"/>
      <c r="P22" s="391"/>
    </row>
    <row r="23" spans="1:16" x14ac:dyDescent="0.25">
      <c r="A23" s="374"/>
      <c r="B23" s="24" t="s">
        <v>85</v>
      </c>
      <c r="C23" s="57" t="s">
        <v>94</v>
      </c>
      <c r="D23" s="8" t="s">
        <v>98</v>
      </c>
      <c r="E23" s="24"/>
      <c r="F23" s="23" t="s">
        <v>90</v>
      </c>
      <c r="G23" s="24"/>
      <c r="H23" s="23">
        <v>16</v>
      </c>
      <c r="I23" s="24">
        <v>2016</v>
      </c>
      <c r="J23" s="24"/>
      <c r="K23" s="364" t="s">
        <v>79</v>
      </c>
      <c r="L23" s="24"/>
      <c r="M23" s="24"/>
      <c r="N23" s="342"/>
      <c r="O23" s="54"/>
      <c r="P23" s="463"/>
    </row>
    <row r="24" spans="1:16" x14ac:dyDescent="0.25">
      <c r="A24" s="374"/>
      <c r="B24" s="24" t="s">
        <v>86</v>
      </c>
      <c r="C24" s="57" t="s">
        <v>94</v>
      </c>
      <c r="D24" s="8" t="s">
        <v>98</v>
      </c>
      <c r="E24" s="24"/>
      <c r="F24" s="23" t="s">
        <v>91</v>
      </c>
      <c r="G24" s="24"/>
      <c r="H24" s="23">
        <v>65</v>
      </c>
      <c r="I24" s="24">
        <v>2016</v>
      </c>
      <c r="J24" s="24"/>
      <c r="K24" s="364" t="s">
        <v>79</v>
      </c>
      <c r="L24" s="24"/>
      <c r="M24" s="24"/>
      <c r="N24" s="342"/>
      <c r="O24" s="54"/>
      <c r="P24" s="463"/>
    </row>
    <row r="25" spans="1:16" x14ac:dyDescent="0.25">
      <c r="A25" s="374"/>
      <c r="B25" s="24" t="s">
        <v>87</v>
      </c>
      <c r="C25" s="57" t="s">
        <v>94</v>
      </c>
      <c r="D25" s="8" t="s">
        <v>98</v>
      </c>
      <c r="E25" s="24"/>
      <c r="F25" s="23" t="s">
        <v>92</v>
      </c>
      <c r="G25" s="24"/>
      <c r="H25" s="23">
        <v>50</v>
      </c>
      <c r="I25" s="24">
        <v>2016</v>
      </c>
      <c r="J25" s="24"/>
      <c r="K25" s="364" t="s">
        <v>79</v>
      </c>
      <c r="L25" s="24"/>
      <c r="M25" s="24"/>
      <c r="N25" s="342"/>
      <c r="O25" s="54"/>
      <c r="P25" s="463"/>
    </row>
    <row r="26" spans="1:16" x14ac:dyDescent="0.25">
      <c r="A26" s="374"/>
      <c r="B26" s="24" t="s">
        <v>88</v>
      </c>
      <c r="C26" s="57" t="s">
        <v>94</v>
      </c>
      <c r="D26" s="8" t="s">
        <v>98</v>
      </c>
      <c r="E26" s="24"/>
      <c r="F26" s="23" t="s">
        <v>93</v>
      </c>
      <c r="G26" s="24"/>
      <c r="H26" s="23">
        <v>135</v>
      </c>
      <c r="I26" s="24">
        <v>2016</v>
      </c>
      <c r="J26" s="24"/>
      <c r="K26" s="364" t="s">
        <v>79</v>
      </c>
      <c r="L26" s="24"/>
      <c r="M26" s="24"/>
      <c r="N26" s="342"/>
      <c r="O26" s="54"/>
      <c r="P26" s="463"/>
    </row>
    <row r="27" spans="1:16" x14ac:dyDescent="0.25">
      <c r="A27" s="374"/>
      <c r="B27" s="24" t="s">
        <v>89</v>
      </c>
      <c r="C27" s="57" t="s">
        <v>94</v>
      </c>
      <c r="D27" s="8" t="s">
        <v>98</v>
      </c>
      <c r="E27" s="24"/>
      <c r="F27" s="23" t="s">
        <v>93</v>
      </c>
      <c r="G27" s="24"/>
      <c r="H27" s="23">
        <v>50</v>
      </c>
      <c r="I27" s="24">
        <v>2016</v>
      </c>
      <c r="J27" s="24"/>
      <c r="K27" s="364" t="s">
        <v>79</v>
      </c>
      <c r="L27" s="24"/>
      <c r="M27" s="24"/>
      <c r="N27" s="342"/>
      <c r="O27" s="54"/>
      <c r="P27" s="463"/>
    </row>
    <row r="28" spans="1:16" ht="15.75" thickBot="1" x14ac:dyDescent="0.3">
      <c r="A28" s="466"/>
      <c r="B28" s="339" t="s">
        <v>96</v>
      </c>
      <c r="C28" s="339" t="s">
        <v>97</v>
      </c>
      <c r="D28" s="467" t="s">
        <v>98</v>
      </c>
      <c r="E28" s="186"/>
      <c r="F28" s="468">
        <v>119</v>
      </c>
      <c r="G28" s="186"/>
      <c r="H28" s="469">
        <f>MAX(H23:H27)*F28</f>
        <v>16065</v>
      </c>
      <c r="I28" s="186">
        <v>2016</v>
      </c>
      <c r="J28" s="186"/>
      <c r="K28" s="470" t="s">
        <v>79</v>
      </c>
      <c r="L28" s="186"/>
      <c r="M28" s="186"/>
      <c r="N28" s="344"/>
      <c r="O28" s="464"/>
      <c r="P28" s="465"/>
    </row>
  </sheetData>
  <mergeCells count="5">
    <mergeCell ref="N7:N8"/>
    <mergeCell ref="G7:G8"/>
    <mergeCell ref="A7:A8"/>
    <mergeCell ref="B7:B8"/>
    <mergeCell ref="F7:F8"/>
  </mergeCells>
  <hyperlinks>
    <hyperlink ref="B4" r:id="rId1" xr:uid="{00000000-0004-0000-0A00-000000000000}"/>
  </hyperlinks>
  <pageMargins left="0.11811023622047245" right="0.11811023622047245" top="0.19685039370078741" bottom="0.15748031496062992" header="0.31496062992125984" footer="0.31496062992125984"/>
  <pageSetup paperSize="8"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5"/>
  <sheetViews>
    <sheetView topLeftCell="C1" zoomScale="85" zoomScaleNormal="85" workbookViewId="0">
      <selection activeCell="D350" sqref="D350"/>
    </sheetView>
  </sheetViews>
  <sheetFormatPr defaultColWidth="9.140625" defaultRowHeight="15" x14ac:dyDescent="0.25"/>
  <cols>
    <col min="1" max="1" width="29.42578125" customWidth="1"/>
    <col min="2" max="2" width="33.140625" customWidth="1"/>
    <col min="4" max="4" width="10" customWidth="1"/>
    <col min="6" max="6" width="31.7109375" customWidth="1"/>
    <col min="7" max="7" width="11.5703125"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4.42578125" customWidth="1"/>
    <col min="14" max="14" width="33.5703125" bestFit="1" customWidth="1"/>
  </cols>
  <sheetData>
    <row r="1" spans="1:18" x14ac:dyDescent="0.25">
      <c r="A1" s="2" t="s">
        <v>0</v>
      </c>
      <c r="B1" t="s">
        <v>37</v>
      </c>
    </row>
    <row r="2" spans="1:18" x14ac:dyDescent="0.25">
      <c r="A2" s="2" t="s">
        <v>1</v>
      </c>
      <c r="B2" t="s">
        <v>2</v>
      </c>
    </row>
    <row r="3" spans="1:18" x14ac:dyDescent="0.25">
      <c r="A3" s="2" t="s">
        <v>3</v>
      </c>
      <c r="B3" t="s">
        <v>38</v>
      </c>
    </row>
    <row r="4" spans="1:18" x14ac:dyDescent="0.25">
      <c r="A4" s="2" t="s">
        <v>4</v>
      </c>
      <c r="B4" s="1" t="s">
        <v>39</v>
      </c>
    </row>
    <row r="6" spans="1:18" ht="18" customHeight="1" thickBot="1" x14ac:dyDescent="0.3">
      <c r="K6" t="s">
        <v>14</v>
      </c>
      <c r="N6" t="s">
        <v>34</v>
      </c>
    </row>
    <row r="7" spans="1:18" ht="15" customHeight="1" thickBot="1" x14ac:dyDescent="0.3">
      <c r="A7" s="408" t="s">
        <v>84</v>
      </c>
      <c r="B7" s="472" t="s">
        <v>5</v>
      </c>
      <c r="C7" s="409" t="s">
        <v>6</v>
      </c>
      <c r="D7" s="160" t="s">
        <v>7</v>
      </c>
      <c r="E7" s="409" t="s">
        <v>8</v>
      </c>
      <c r="F7" s="102" t="s">
        <v>28</v>
      </c>
      <c r="G7" s="102" t="s">
        <v>29</v>
      </c>
      <c r="H7" s="75" t="s">
        <v>10</v>
      </c>
      <c r="I7" s="160" t="s">
        <v>9</v>
      </c>
      <c r="J7" s="75" t="s">
        <v>11</v>
      </c>
      <c r="K7" s="378" t="s">
        <v>15</v>
      </c>
      <c r="L7" s="379" t="s">
        <v>16</v>
      </c>
      <c r="M7" s="164" t="s">
        <v>17</v>
      </c>
      <c r="N7" s="473" t="s">
        <v>35</v>
      </c>
      <c r="O7" s="397" t="s">
        <v>36</v>
      </c>
    </row>
    <row r="8" spans="1:18" ht="30.75" customHeight="1" x14ac:dyDescent="0.25">
      <c r="A8" s="686" t="s">
        <v>13</v>
      </c>
      <c r="B8" s="474" t="s">
        <v>99</v>
      </c>
      <c r="C8" s="411" t="s">
        <v>94</v>
      </c>
      <c r="D8" s="89" t="s">
        <v>98</v>
      </c>
      <c r="E8" s="384">
        <v>1251</v>
      </c>
      <c r="F8" s="20">
        <v>30000</v>
      </c>
      <c r="G8" s="384" t="s">
        <v>30</v>
      </c>
      <c r="H8" s="413">
        <v>41838</v>
      </c>
      <c r="I8" s="413">
        <v>41851</v>
      </c>
      <c r="J8" s="414" t="s">
        <v>79</v>
      </c>
      <c r="K8" s="380"/>
      <c r="L8" s="381"/>
      <c r="M8" s="382"/>
      <c r="N8" s="400"/>
      <c r="O8" s="399"/>
    </row>
    <row r="9" spans="1:18" ht="42" customHeight="1" x14ac:dyDescent="0.25">
      <c r="A9" s="687"/>
      <c r="B9" s="24" t="s">
        <v>100</v>
      </c>
      <c r="C9" s="83" t="s">
        <v>94</v>
      </c>
      <c r="D9" s="78" t="s">
        <v>98</v>
      </c>
      <c r="E9" s="81">
        <v>8512</v>
      </c>
      <c r="F9" s="21">
        <v>19600</v>
      </c>
      <c r="G9" s="56" t="s">
        <v>30</v>
      </c>
      <c r="H9" s="82">
        <v>41838</v>
      </c>
      <c r="I9" s="82">
        <v>41851</v>
      </c>
      <c r="J9" s="367" t="s">
        <v>79</v>
      </c>
      <c r="K9" s="85"/>
      <c r="L9" s="86"/>
      <c r="M9" s="55"/>
      <c r="N9" s="370"/>
      <c r="O9" s="334"/>
    </row>
    <row r="10" spans="1:18" ht="42" customHeight="1" x14ac:dyDescent="0.25">
      <c r="A10" s="687"/>
      <c r="B10" s="24" t="s">
        <v>101</v>
      </c>
      <c r="C10" s="83" t="s">
        <v>94</v>
      </c>
      <c r="D10" s="78" t="s">
        <v>98</v>
      </c>
      <c r="E10" s="81">
        <v>6747</v>
      </c>
      <c r="F10" s="22">
        <v>9400</v>
      </c>
      <c r="G10" s="56" t="s">
        <v>30</v>
      </c>
      <c r="H10" s="82">
        <v>41838</v>
      </c>
      <c r="I10" s="82">
        <v>41851</v>
      </c>
      <c r="J10" s="367" t="s">
        <v>79</v>
      </c>
      <c r="K10" s="85"/>
      <c r="L10" s="86"/>
      <c r="M10" s="55"/>
      <c r="N10" s="370"/>
      <c r="O10" s="334"/>
      <c r="R10" s="21"/>
    </row>
    <row r="11" spans="1:18" ht="42" customHeight="1" x14ac:dyDescent="0.25">
      <c r="A11" s="687"/>
      <c r="B11" s="24" t="s">
        <v>102</v>
      </c>
      <c r="C11" s="83" t="s">
        <v>94</v>
      </c>
      <c r="D11" s="78" t="s">
        <v>98</v>
      </c>
      <c r="E11" s="81">
        <v>31365</v>
      </c>
      <c r="F11" s="23">
        <v>35000</v>
      </c>
      <c r="G11" s="56" t="s">
        <v>30</v>
      </c>
      <c r="H11" s="82">
        <v>41838</v>
      </c>
      <c r="I11" s="82">
        <v>41851</v>
      </c>
      <c r="J11" s="367" t="s">
        <v>79</v>
      </c>
      <c r="K11" s="85"/>
      <c r="L11" s="86"/>
      <c r="M11" s="55"/>
      <c r="N11" s="370"/>
      <c r="O11" s="334"/>
      <c r="R11" s="21"/>
    </row>
    <row r="12" spans="1:18" ht="42" customHeight="1" x14ac:dyDescent="0.25">
      <c r="A12" s="687"/>
      <c r="B12" s="24" t="s">
        <v>103</v>
      </c>
      <c r="C12" s="83" t="s">
        <v>94</v>
      </c>
      <c r="D12" s="78" t="s">
        <v>98</v>
      </c>
      <c r="E12" s="81">
        <v>8849</v>
      </c>
      <c r="F12" s="23">
        <v>9000</v>
      </c>
      <c r="G12" s="56" t="s">
        <v>30</v>
      </c>
      <c r="H12" s="82">
        <v>41838</v>
      </c>
      <c r="I12" s="82">
        <v>41851</v>
      </c>
      <c r="J12" s="367" t="s">
        <v>79</v>
      </c>
      <c r="K12" s="85"/>
      <c r="L12" s="86"/>
      <c r="M12" s="55"/>
      <c r="N12" s="370"/>
      <c r="O12" s="334"/>
      <c r="R12" s="21"/>
    </row>
    <row r="13" spans="1:18" ht="30.75" customHeight="1" x14ac:dyDescent="0.25">
      <c r="A13" s="687"/>
      <c r="B13" s="24" t="s">
        <v>104</v>
      </c>
      <c r="C13" s="83" t="s">
        <v>94</v>
      </c>
      <c r="D13" s="78" t="s">
        <v>98</v>
      </c>
      <c r="E13" s="81">
        <v>61209</v>
      </c>
      <c r="F13" s="15">
        <v>185600</v>
      </c>
      <c r="G13" s="56" t="s">
        <v>30</v>
      </c>
      <c r="H13" s="82">
        <v>41838</v>
      </c>
      <c r="I13" s="82">
        <v>41851</v>
      </c>
      <c r="J13" s="367" t="s">
        <v>79</v>
      </c>
      <c r="K13" s="85"/>
      <c r="L13" s="86"/>
      <c r="M13" s="55"/>
      <c r="N13" s="370"/>
      <c r="O13" s="334"/>
      <c r="R13" s="21"/>
    </row>
    <row r="14" spans="1:18" x14ac:dyDescent="0.25">
      <c r="A14" s="687"/>
      <c r="B14" s="25"/>
      <c r="C14" s="87"/>
      <c r="D14" s="94"/>
      <c r="E14" s="87"/>
      <c r="F14" s="94"/>
      <c r="G14" s="52"/>
      <c r="H14" s="88"/>
      <c r="I14" s="88"/>
      <c r="J14" s="368"/>
      <c r="K14" s="85"/>
      <c r="L14" s="86"/>
      <c r="M14" s="55"/>
      <c r="N14" s="370"/>
      <c r="O14" s="334"/>
      <c r="R14" s="21"/>
    </row>
    <row r="15" spans="1:18" ht="30.75" customHeight="1" x14ac:dyDescent="0.25">
      <c r="A15" s="687"/>
      <c r="B15" s="24" t="s">
        <v>99</v>
      </c>
      <c r="C15" s="83" t="s">
        <v>94</v>
      </c>
      <c r="D15" s="78" t="s">
        <v>98</v>
      </c>
      <c r="E15" s="81">
        <f>807+165</f>
        <v>972</v>
      </c>
      <c r="F15" s="23">
        <v>30000</v>
      </c>
      <c r="G15" s="81" t="s">
        <v>30</v>
      </c>
      <c r="H15" s="68">
        <v>42066</v>
      </c>
      <c r="I15" s="68">
        <v>42095</v>
      </c>
      <c r="J15" s="367" t="s">
        <v>79</v>
      </c>
      <c r="K15" s="85"/>
      <c r="L15" s="86"/>
      <c r="M15" s="55"/>
      <c r="N15" s="370"/>
      <c r="O15" s="334"/>
    </row>
    <row r="16" spans="1:18" ht="42" customHeight="1" x14ac:dyDescent="0.25">
      <c r="A16" s="687"/>
      <c r="B16" s="24" t="s">
        <v>100</v>
      </c>
      <c r="C16" s="83" t="s">
        <v>94</v>
      </c>
      <c r="D16" s="78" t="s">
        <v>98</v>
      </c>
      <c r="E16" s="81">
        <f>8362+1714</f>
        <v>10076</v>
      </c>
      <c r="F16" s="23">
        <v>19600</v>
      </c>
      <c r="G16" s="56" t="s">
        <v>30</v>
      </c>
      <c r="H16" s="68">
        <v>42066</v>
      </c>
      <c r="I16" s="68">
        <v>42095</v>
      </c>
      <c r="J16" s="367" t="s">
        <v>79</v>
      </c>
      <c r="K16" s="85"/>
      <c r="L16" s="86"/>
      <c r="M16" s="55"/>
      <c r="N16" s="370"/>
      <c r="O16" s="334"/>
    </row>
    <row r="17" spans="1:18" ht="42" customHeight="1" x14ac:dyDescent="0.25">
      <c r="A17" s="687"/>
      <c r="B17" s="24" t="s">
        <v>101</v>
      </c>
      <c r="C17" s="83" t="s">
        <v>94</v>
      </c>
      <c r="D17" s="78" t="s">
        <v>98</v>
      </c>
      <c r="E17" s="81">
        <f>6712+1376</f>
        <v>8088</v>
      </c>
      <c r="F17" s="22">
        <v>9400</v>
      </c>
      <c r="G17" s="56" t="s">
        <v>30</v>
      </c>
      <c r="H17" s="68">
        <v>42066</v>
      </c>
      <c r="I17" s="68">
        <v>42095</v>
      </c>
      <c r="J17" s="367" t="s">
        <v>79</v>
      </c>
      <c r="K17" s="85"/>
      <c r="L17" s="86"/>
      <c r="M17" s="55"/>
      <c r="N17" s="370"/>
      <c r="O17" s="334"/>
      <c r="R17" s="21"/>
    </row>
    <row r="18" spans="1:18" ht="42" customHeight="1" x14ac:dyDescent="0.25">
      <c r="A18" s="687"/>
      <c r="B18" s="24" t="s">
        <v>102</v>
      </c>
      <c r="C18" s="83" t="s">
        <v>94</v>
      </c>
      <c r="D18" s="78" t="s">
        <v>98</v>
      </c>
      <c r="E18" s="81">
        <f>26822+5497</f>
        <v>32319</v>
      </c>
      <c r="F18" s="23">
        <v>35000</v>
      </c>
      <c r="G18" s="56" t="s">
        <v>30</v>
      </c>
      <c r="H18" s="68">
        <v>42066</v>
      </c>
      <c r="I18" s="68">
        <v>42095</v>
      </c>
      <c r="J18" s="367" t="s">
        <v>79</v>
      </c>
      <c r="K18" s="85"/>
      <c r="L18" s="86"/>
      <c r="M18" s="55"/>
      <c r="N18" s="370"/>
      <c r="O18" s="334"/>
      <c r="R18" s="21"/>
    </row>
    <row r="19" spans="1:18" ht="42" customHeight="1" x14ac:dyDescent="0.25">
      <c r="A19" s="687"/>
      <c r="B19" s="24" t="s">
        <v>103</v>
      </c>
      <c r="C19" s="83" t="s">
        <v>94</v>
      </c>
      <c r="D19" s="78" t="s">
        <v>98</v>
      </c>
      <c r="E19" s="81">
        <f>8530</f>
        <v>8530</v>
      </c>
      <c r="F19" s="23">
        <v>9000</v>
      </c>
      <c r="G19" s="56" t="s">
        <v>30</v>
      </c>
      <c r="H19" s="68">
        <v>42066</v>
      </c>
      <c r="I19" s="68">
        <v>42095</v>
      </c>
      <c r="J19" s="367" t="s">
        <v>79</v>
      </c>
      <c r="K19" s="85"/>
      <c r="L19" s="86"/>
      <c r="M19" s="55"/>
      <c r="N19" s="370"/>
      <c r="O19" s="334"/>
      <c r="R19" s="21"/>
    </row>
    <row r="20" spans="1:18" ht="30.75" customHeight="1" x14ac:dyDescent="0.25">
      <c r="A20" s="687"/>
      <c r="B20" s="24" t="s">
        <v>104</v>
      </c>
      <c r="C20" s="83" t="s">
        <v>94</v>
      </c>
      <c r="D20" s="78" t="s">
        <v>98</v>
      </c>
      <c r="E20" s="81">
        <f>63047+12921</f>
        <v>75968</v>
      </c>
      <c r="F20" s="15">
        <v>185600</v>
      </c>
      <c r="G20" s="56" t="s">
        <v>30</v>
      </c>
      <c r="H20" s="68">
        <v>42066</v>
      </c>
      <c r="I20" s="68">
        <v>42095</v>
      </c>
      <c r="J20" s="367" t="s">
        <v>79</v>
      </c>
      <c r="K20" s="85"/>
      <c r="L20" s="86"/>
      <c r="M20" s="55"/>
      <c r="N20" s="370"/>
      <c r="O20" s="334"/>
      <c r="R20" s="21"/>
    </row>
    <row r="21" spans="1:18" x14ac:dyDescent="0.25">
      <c r="A21" s="687"/>
      <c r="B21" s="366"/>
      <c r="C21" s="358"/>
      <c r="D21" s="94"/>
      <c r="E21" s="358"/>
      <c r="F21" s="94"/>
      <c r="G21" s="359"/>
      <c r="H21" s="360"/>
      <c r="I21" s="360"/>
      <c r="J21" s="369"/>
      <c r="K21" s="361"/>
      <c r="L21" s="362"/>
      <c r="M21" s="363"/>
      <c r="N21" s="371"/>
      <c r="O21" s="334"/>
      <c r="R21" s="21"/>
    </row>
    <row r="22" spans="1:18" x14ac:dyDescent="0.25">
      <c r="A22" s="687"/>
      <c r="B22" s="24" t="s">
        <v>99</v>
      </c>
      <c r="C22" s="56" t="s">
        <v>94</v>
      </c>
      <c r="D22" s="9" t="s">
        <v>98</v>
      </c>
      <c r="E22" s="24"/>
      <c r="F22" s="23">
        <v>30000</v>
      </c>
      <c r="G22" s="24"/>
      <c r="H22" s="9">
        <v>2016</v>
      </c>
      <c r="I22" s="24"/>
      <c r="J22" s="342"/>
      <c r="K22" s="63"/>
      <c r="L22" s="329"/>
      <c r="M22" s="51"/>
      <c r="N22" s="372"/>
      <c r="O22" s="194"/>
    </row>
    <row r="23" spans="1:18" x14ac:dyDescent="0.25">
      <c r="A23" s="687"/>
      <c r="B23" s="24" t="s">
        <v>100</v>
      </c>
      <c r="C23" s="56" t="s">
        <v>94</v>
      </c>
      <c r="D23" s="9" t="s">
        <v>98</v>
      </c>
      <c r="E23" s="24"/>
      <c r="F23" s="23">
        <v>19600</v>
      </c>
      <c r="G23" s="24"/>
      <c r="H23" s="9">
        <v>2016</v>
      </c>
      <c r="I23" s="24"/>
      <c r="J23" s="342"/>
      <c r="K23" s="63"/>
      <c r="L23" s="329"/>
      <c r="M23" s="51"/>
      <c r="N23" s="372"/>
      <c r="O23" s="194"/>
    </row>
    <row r="24" spans="1:18" x14ac:dyDescent="0.25">
      <c r="A24" s="687"/>
      <c r="B24" s="24" t="s">
        <v>101</v>
      </c>
      <c r="C24" s="56" t="s">
        <v>94</v>
      </c>
      <c r="D24" s="9" t="s">
        <v>98</v>
      </c>
      <c r="E24" s="24"/>
      <c r="F24" s="23">
        <v>9400</v>
      </c>
      <c r="G24" s="24"/>
      <c r="H24" s="9">
        <v>2016</v>
      </c>
      <c r="I24" s="24"/>
      <c r="J24" s="342"/>
      <c r="K24" s="63"/>
      <c r="L24" s="329"/>
      <c r="M24" s="51"/>
      <c r="N24" s="372"/>
      <c r="O24" s="194"/>
    </row>
    <row r="25" spans="1:18" x14ac:dyDescent="0.25">
      <c r="A25" s="687"/>
      <c r="B25" s="24" t="s">
        <v>102</v>
      </c>
      <c r="C25" s="56" t="s">
        <v>94</v>
      </c>
      <c r="D25" s="9" t="s">
        <v>98</v>
      </c>
      <c r="E25" s="24"/>
      <c r="F25" s="23">
        <v>35000</v>
      </c>
      <c r="G25" s="57"/>
      <c r="H25" s="9">
        <v>2016</v>
      </c>
      <c r="I25" s="24"/>
      <c r="J25" s="342"/>
      <c r="K25" s="63"/>
      <c r="L25" s="329"/>
      <c r="M25" s="51"/>
      <c r="N25" s="372"/>
      <c r="O25" s="194"/>
    </row>
    <row r="26" spans="1:18" x14ac:dyDescent="0.25">
      <c r="A26" s="687"/>
      <c r="B26" s="24" t="s">
        <v>103</v>
      </c>
      <c r="C26" s="56" t="s">
        <v>94</v>
      </c>
      <c r="D26" s="9" t="s">
        <v>98</v>
      </c>
      <c r="E26" s="24"/>
      <c r="F26" s="23">
        <v>9000</v>
      </c>
      <c r="G26" s="24"/>
      <c r="H26" s="9">
        <v>2016</v>
      </c>
      <c r="I26" s="24"/>
      <c r="J26" s="342"/>
      <c r="K26" s="345"/>
      <c r="L26" s="331"/>
      <c r="M26" s="337"/>
      <c r="N26" s="471"/>
      <c r="O26" s="194"/>
    </row>
    <row r="27" spans="1:18" x14ac:dyDescent="0.25">
      <c r="A27" s="687"/>
      <c r="B27" s="24" t="s">
        <v>104</v>
      </c>
      <c r="C27" s="56" t="s">
        <v>94</v>
      </c>
      <c r="D27" s="9" t="s">
        <v>98</v>
      </c>
      <c r="E27" s="24"/>
      <c r="F27" s="327">
        <v>185600</v>
      </c>
      <c r="G27" s="24"/>
      <c r="H27" s="9">
        <v>2016</v>
      </c>
      <c r="I27" s="24"/>
      <c r="J27" s="342"/>
      <c r="K27" s="329"/>
      <c r="L27" s="329"/>
      <c r="M27" s="329"/>
      <c r="N27" s="329"/>
      <c r="O27" s="51"/>
    </row>
    <row r="28" spans="1:18" x14ac:dyDescent="0.25">
      <c r="A28" s="687"/>
      <c r="B28" s="64"/>
      <c r="C28" s="326"/>
      <c r="D28" s="326"/>
      <c r="E28" s="329"/>
      <c r="F28" s="326"/>
      <c r="G28" s="329"/>
      <c r="H28" s="165">
        <v>2016</v>
      </c>
      <c r="I28" s="329"/>
      <c r="J28" s="343"/>
      <c r="K28" s="329"/>
      <c r="L28" s="329"/>
      <c r="M28" s="329"/>
      <c r="N28" s="329"/>
      <c r="O28" s="51"/>
    </row>
    <row r="29" spans="1:18" x14ac:dyDescent="0.25">
      <c r="A29" s="687"/>
      <c r="B29" s="24" t="s">
        <v>99</v>
      </c>
      <c r="C29" s="56" t="s">
        <v>94</v>
      </c>
      <c r="D29" s="9" t="s">
        <v>98</v>
      </c>
      <c r="E29" s="24"/>
      <c r="F29" s="23">
        <v>30000</v>
      </c>
      <c r="G29" s="24"/>
      <c r="H29" s="9">
        <v>2017</v>
      </c>
      <c r="I29" s="24"/>
      <c r="J29" s="342"/>
      <c r="K29" s="329"/>
      <c r="L29" s="329"/>
      <c r="M29" s="329"/>
      <c r="N29" s="329"/>
      <c r="O29" s="51"/>
    </row>
    <row r="30" spans="1:18" x14ac:dyDescent="0.25">
      <c r="A30" s="687"/>
      <c r="B30" s="24" t="s">
        <v>100</v>
      </c>
      <c r="C30" s="56" t="s">
        <v>94</v>
      </c>
      <c r="D30" s="9" t="s">
        <v>98</v>
      </c>
      <c r="E30" s="24"/>
      <c r="F30" s="23">
        <v>19600</v>
      </c>
      <c r="G30" s="24"/>
      <c r="H30" s="9">
        <v>2017</v>
      </c>
      <c r="I30" s="24"/>
      <c r="J30" s="342"/>
      <c r="K30" s="329"/>
      <c r="L30" s="329"/>
      <c r="M30" s="329"/>
      <c r="N30" s="329"/>
      <c r="O30" s="51"/>
    </row>
    <row r="31" spans="1:18" x14ac:dyDescent="0.25">
      <c r="A31" s="687"/>
      <c r="B31" s="24" t="s">
        <v>101</v>
      </c>
      <c r="C31" s="56" t="s">
        <v>94</v>
      </c>
      <c r="D31" s="9" t="s">
        <v>98</v>
      </c>
      <c r="E31" s="24"/>
      <c r="F31" s="23">
        <v>9400</v>
      </c>
      <c r="G31" s="24"/>
      <c r="H31" s="9">
        <v>2017</v>
      </c>
      <c r="I31" s="24"/>
      <c r="J31" s="342"/>
      <c r="K31" s="329"/>
      <c r="L31" s="329"/>
      <c r="M31" s="329"/>
      <c r="N31" s="329"/>
      <c r="O31" s="51"/>
    </row>
    <row r="32" spans="1:18" x14ac:dyDescent="0.25">
      <c r="A32" s="687"/>
      <c r="B32" s="24" t="s">
        <v>102</v>
      </c>
      <c r="C32" s="56" t="s">
        <v>94</v>
      </c>
      <c r="D32" s="9" t="s">
        <v>98</v>
      </c>
      <c r="E32" s="24"/>
      <c r="F32" s="23">
        <v>35000</v>
      </c>
      <c r="G32" s="57"/>
      <c r="H32" s="9">
        <v>2017</v>
      </c>
      <c r="I32" s="24"/>
      <c r="J32" s="342"/>
      <c r="K32" s="329"/>
      <c r="L32" s="329"/>
      <c r="M32" s="329"/>
      <c r="N32" s="329"/>
      <c r="O32" s="51"/>
    </row>
    <row r="33" spans="1:15" x14ac:dyDescent="0.25">
      <c r="A33" s="687"/>
      <c r="B33" s="24" t="s">
        <v>103</v>
      </c>
      <c r="C33" s="56" t="s">
        <v>94</v>
      </c>
      <c r="D33" s="9" t="s">
        <v>98</v>
      </c>
      <c r="E33" s="24"/>
      <c r="F33" s="23">
        <v>9000</v>
      </c>
      <c r="G33" s="24"/>
      <c r="H33" s="9">
        <v>2017</v>
      </c>
      <c r="I33" s="24"/>
      <c r="J33" s="342"/>
      <c r="K33" s="329"/>
      <c r="L33" s="329"/>
      <c r="M33" s="329"/>
      <c r="N33" s="329"/>
      <c r="O33" s="51"/>
    </row>
    <row r="34" spans="1:15" x14ac:dyDescent="0.25">
      <c r="A34" s="687"/>
      <c r="B34" s="24" t="s">
        <v>104</v>
      </c>
      <c r="C34" s="56" t="s">
        <v>94</v>
      </c>
      <c r="D34" s="9" t="s">
        <v>98</v>
      </c>
      <c r="E34" s="24"/>
      <c r="F34" s="327">
        <v>185600</v>
      </c>
      <c r="G34" s="24"/>
      <c r="H34" s="9">
        <v>2017</v>
      </c>
      <c r="I34" s="24"/>
      <c r="J34" s="342"/>
      <c r="K34" s="329"/>
      <c r="L34" s="329"/>
      <c r="M34" s="329"/>
      <c r="N34" s="329"/>
      <c r="O34" s="51"/>
    </row>
    <row r="35" spans="1:15" ht="15.75" thickBot="1" x14ac:dyDescent="0.3">
      <c r="A35" s="688"/>
      <c r="B35" s="475"/>
      <c r="C35" s="476"/>
      <c r="D35" s="476"/>
      <c r="E35" s="350"/>
      <c r="F35" s="476"/>
      <c r="G35" s="350"/>
      <c r="H35" s="477"/>
      <c r="I35" s="350"/>
      <c r="J35" s="351"/>
      <c r="K35" s="350"/>
      <c r="L35" s="350"/>
      <c r="M35" s="350"/>
      <c r="N35" s="350"/>
      <c r="O35" s="349"/>
    </row>
  </sheetData>
  <mergeCells count="1">
    <mergeCell ref="A8:A35"/>
  </mergeCells>
  <hyperlinks>
    <hyperlink ref="B4" r:id="rId1" xr:uid="{00000000-0004-0000-0B00-000000000000}"/>
  </hyperlinks>
  <pageMargins left="0.11811023622047245" right="0.11811023622047245" top="0.19685039370078741" bottom="0.15748031496062992" header="0.31496062992125984" footer="0.31496062992125984"/>
  <pageSetup paperSize="8"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8"/>
  <sheetViews>
    <sheetView zoomScale="85" zoomScaleNormal="85" workbookViewId="0">
      <selection activeCell="D350" sqref="D350"/>
    </sheetView>
  </sheetViews>
  <sheetFormatPr defaultColWidth="9.140625" defaultRowHeight="15" x14ac:dyDescent="0.25"/>
  <cols>
    <col min="1" max="1" width="20.28515625" customWidth="1"/>
    <col min="2" max="2" width="17.42578125" customWidth="1"/>
    <col min="4" max="4" width="39.85546875" bestFit="1" customWidth="1"/>
    <col min="5" max="5" width="13.7109375" bestFit="1" customWidth="1"/>
    <col min="6" max="6" width="18.42578125" bestFit="1" customWidth="1"/>
    <col min="7" max="7" width="19.7109375" style="254" bestFit="1"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7.42578125" bestFit="1" customWidth="1"/>
    <col min="14" max="14" width="23.85546875" customWidth="1"/>
    <col min="15" max="15" width="13.7109375" customWidth="1"/>
  </cols>
  <sheetData>
    <row r="1" spans="1:15" x14ac:dyDescent="0.25">
      <c r="A1" s="2" t="s">
        <v>0</v>
      </c>
      <c r="B1" t="s">
        <v>37</v>
      </c>
    </row>
    <row r="2" spans="1:15" x14ac:dyDescent="0.25">
      <c r="A2" s="2" t="s">
        <v>1</v>
      </c>
      <c r="B2" t="s">
        <v>2</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55" t="s">
        <v>12</v>
      </c>
      <c r="B7" s="156" t="s">
        <v>5</v>
      </c>
      <c r="C7" s="156" t="s">
        <v>6</v>
      </c>
      <c r="D7" s="160" t="s">
        <v>7</v>
      </c>
      <c r="E7" s="156" t="s">
        <v>8</v>
      </c>
      <c r="F7" s="77" t="s">
        <v>28</v>
      </c>
      <c r="G7" s="478" t="s">
        <v>29</v>
      </c>
      <c r="H7" s="75" t="s">
        <v>10</v>
      </c>
      <c r="I7" s="73" t="s">
        <v>9</v>
      </c>
      <c r="J7" s="73" t="s">
        <v>11</v>
      </c>
      <c r="K7" s="378" t="s">
        <v>15</v>
      </c>
      <c r="L7" s="379" t="s">
        <v>16</v>
      </c>
      <c r="M7" s="164" t="s">
        <v>17</v>
      </c>
      <c r="N7" s="69" t="s">
        <v>35</v>
      </c>
      <c r="O7" s="154" t="s">
        <v>36</v>
      </c>
    </row>
    <row r="8" spans="1:15" ht="30.75" customHeight="1" x14ac:dyDescent="0.25">
      <c r="A8" s="59" t="s">
        <v>105</v>
      </c>
      <c r="B8" s="57" t="s">
        <v>22</v>
      </c>
      <c r="C8" s="83" t="s">
        <v>22</v>
      </c>
      <c r="D8" s="9" t="s">
        <v>110</v>
      </c>
      <c r="E8" s="81">
        <v>7.51</v>
      </c>
      <c r="F8" s="26" t="s">
        <v>181</v>
      </c>
      <c r="G8" s="50" t="s">
        <v>30</v>
      </c>
      <c r="H8" s="364">
        <v>42034</v>
      </c>
      <c r="I8" s="82">
        <v>42041</v>
      </c>
      <c r="J8" s="367" t="s">
        <v>79</v>
      </c>
      <c r="K8" s="380"/>
      <c r="L8" s="381"/>
      <c r="M8" s="382"/>
      <c r="N8" s="370"/>
      <c r="O8" s="334"/>
    </row>
    <row r="9" spans="1:15" ht="42" customHeight="1" x14ac:dyDescent="0.25">
      <c r="A9" s="60" t="s">
        <v>106</v>
      </c>
      <c r="B9" s="57" t="s">
        <v>21</v>
      </c>
      <c r="C9" s="83" t="s">
        <v>19</v>
      </c>
      <c r="D9" s="9" t="s">
        <v>110</v>
      </c>
      <c r="E9" s="81">
        <v>5</v>
      </c>
      <c r="F9" s="26">
        <v>50</v>
      </c>
      <c r="G9" s="50" t="s">
        <v>30</v>
      </c>
      <c r="H9" s="82">
        <v>42034</v>
      </c>
      <c r="I9" s="82">
        <v>42041</v>
      </c>
      <c r="J9" s="367" t="s">
        <v>79</v>
      </c>
      <c r="K9" s="85"/>
      <c r="L9" s="86"/>
      <c r="M9" s="55"/>
      <c r="N9" s="370"/>
      <c r="O9" s="334"/>
    </row>
    <row r="10" spans="1:15" ht="42" customHeight="1" x14ac:dyDescent="0.25">
      <c r="A10" s="60"/>
      <c r="B10" s="24" t="s">
        <v>20</v>
      </c>
      <c r="C10" s="83" t="s">
        <v>19</v>
      </c>
      <c r="D10" s="9" t="s">
        <v>110</v>
      </c>
      <c r="E10" s="81">
        <v>2</v>
      </c>
      <c r="F10" s="23">
        <v>20</v>
      </c>
      <c r="G10" s="50" t="s">
        <v>30</v>
      </c>
      <c r="H10" s="82">
        <v>42034</v>
      </c>
      <c r="I10" s="82">
        <v>42041</v>
      </c>
      <c r="J10" s="367" t="s">
        <v>79</v>
      </c>
      <c r="K10" s="85"/>
      <c r="L10" s="86"/>
      <c r="M10" s="55"/>
      <c r="N10" s="370"/>
      <c r="O10" s="334"/>
    </row>
    <row r="11" spans="1:15" ht="42" customHeight="1" x14ac:dyDescent="0.25">
      <c r="A11" s="60"/>
      <c r="B11" s="24" t="s">
        <v>107</v>
      </c>
      <c r="C11" s="83" t="s">
        <v>19</v>
      </c>
      <c r="D11" s="9" t="s">
        <v>110</v>
      </c>
      <c r="E11" s="81">
        <v>0</v>
      </c>
      <c r="F11" s="23" t="s">
        <v>79</v>
      </c>
      <c r="G11" s="50" t="s">
        <v>30</v>
      </c>
      <c r="H11" s="82">
        <v>42034</v>
      </c>
      <c r="I11" s="82">
        <v>42041</v>
      </c>
      <c r="J11" s="367" t="s">
        <v>79</v>
      </c>
      <c r="K11" s="85"/>
      <c r="L11" s="86"/>
      <c r="M11" s="55"/>
      <c r="N11" s="370"/>
      <c r="O11" s="390" t="s">
        <v>182</v>
      </c>
    </row>
    <row r="12" spans="1:15" ht="42" customHeight="1" x14ac:dyDescent="0.25">
      <c r="A12" s="60"/>
      <c r="B12" t="s">
        <v>109</v>
      </c>
      <c r="C12" s="83" t="s">
        <v>108</v>
      </c>
      <c r="D12" s="9" t="s">
        <v>110</v>
      </c>
      <c r="E12" s="81">
        <v>15</v>
      </c>
      <c r="F12" s="21">
        <v>150</v>
      </c>
      <c r="G12" s="50" t="s">
        <v>30</v>
      </c>
      <c r="H12" s="82">
        <v>42034</v>
      </c>
      <c r="I12" s="82">
        <v>42041</v>
      </c>
      <c r="J12" s="367" t="s">
        <v>79</v>
      </c>
      <c r="K12" s="85"/>
      <c r="L12" s="86"/>
      <c r="M12" s="55"/>
      <c r="N12" s="370"/>
      <c r="O12" s="334"/>
    </row>
    <row r="13" spans="1:15" x14ac:dyDescent="0.25">
      <c r="A13" s="58"/>
      <c r="B13" s="53"/>
      <c r="C13" s="87"/>
      <c r="D13" s="84"/>
      <c r="E13" s="87"/>
      <c r="F13" s="84"/>
      <c r="G13" s="297"/>
      <c r="H13" s="88"/>
      <c r="I13" s="88"/>
      <c r="J13" s="368"/>
      <c r="K13" s="85"/>
      <c r="L13" s="86"/>
      <c r="M13" s="55"/>
      <c r="N13" s="370"/>
      <c r="O13" s="334"/>
    </row>
    <row r="14" spans="1:15" ht="30.75" customHeight="1" x14ac:dyDescent="0.25">
      <c r="A14" s="59" t="s">
        <v>105</v>
      </c>
      <c r="B14" s="57" t="s">
        <v>22</v>
      </c>
      <c r="C14" s="83" t="s">
        <v>22</v>
      </c>
      <c r="D14" s="9" t="s">
        <v>110</v>
      </c>
      <c r="E14" s="81">
        <v>8.01</v>
      </c>
      <c r="F14" s="26" t="s">
        <v>181</v>
      </c>
      <c r="G14" s="232" t="s">
        <v>30</v>
      </c>
      <c r="H14" s="82">
        <v>42128</v>
      </c>
      <c r="I14" s="82">
        <v>42136</v>
      </c>
      <c r="J14" s="367" t="s">
        <v>79</v>
      </c>
      <c r="K14" s="85"/>
      <c r="L14" s="86"/>
      <c r="M14" s="55"/>
      <c r="N14" s="370"/>
      <c r="O14" s="334"/>
    </row>
    <row r="15" spans="1:15" ht="42" customHeight="1" x14ac:dyDescent="0.25">
      <c r="A15" s="60" t="s">
        <v>106</v>
      </c>
      <c r="B15" s="57" t="s">
        <v>21</v>
      </c>
      <c r="C15" s="83" t="s">
        <v>19</v>
      </c>
      <c r="D15" s="9" t="s">
        <v>110</v>
      </c>
      <c r="E15" s="81">
        <v>381</v>
      </c>
      <c r="F15" s="26">
        <v>50</v>
      </c>
      <c r="G15" s="50" t="s">
        <v>32</v>
      </c>
      <c r="H15" s="82">
        <v>42128</v>
      </c>
      <c r="I15" s="82">
        <v>42136</v>
      </c>
      <c r="J15" s="367" t="s">
        <v>79</v>
      </c>
      <c r="K15" s="85"/>
      <c r="L15" s="86"/>
      <c r="M15" s="55"/>
      <c r="N15" s="370"/>
      <c r="O15" s="334"/>
    </row>
    <row r="16" spans="1:15" ht="42" customHeight="1" x14ac:dyDescent="0.25">
      <c r="A16" s="60"/>
      <c r="B16" s="24" t="s">
        <v>20</v>
      </c>
      <c r="C16" s="83" t="s">
        <v>19</v>
      </c>
      <c r="D16" s="9" t="s">
        <v>110</v>
      </c>
      <c r="E16" s="81" t="s">
        <v>50</v>
      </c>
      <c r="F16" s="23">
        <v>20</v>
      </c>
      <c r="G16" s="50" t="s">
        <v>30</v>
      </c>
      <c r="H16" s="82">
        <v>42128</v>
      </c>
      <c r="I16" s="82">
        <v>42136</v>
      </c>
      <c r="J16" s="367" t="s">
        <v>79</v>
      </c>
      <c r="K16" s="85"/>
      <c r="L16" s="86"/>
      <c r="M16" s="55"/>
      <c r="N16" s="370"/>
      <c r="O16" s="334"/>
    </row>
    <row r="17" spans="1:15" ht="42" customHeight="1" x14ac:dyDescent="0.25">
      <c r="A17" s="60"/>
      <c r="B17" s="24" t="s">
        <v>107</v>
      </c>
      <c r="C17" s="83" t="s">
        <v>19</v>
      </c>
      <c r="D17" s="9" t="s">
        <v>110</v>
      </c>
      <c r="E17" s="81" t="s">
        <v>52</v>
      </c>
      <c r="F17" s="23" t="s">
        <v>79</v>
      </c>
      <c r="G17" s="50" t="s">
        <v>30</v>
      </c>
      <c r="H17" s="82">
        <v>42128</v>
      </c>
      <c r="I17" s="82">
        <v>42136</v>
      </c>
      <c r="J17" s="367" t="s">
        <v>79</v>
      </c>
      <c r="K17" s="85"/>
      <c r="L17" s="86"/>
      <c r="M17" s="55"/>
      <c r="N17" s="370"/>
      <c r="O17" s="334"/>
    </row>
    <row r="18" spans="1:15" ht="42" customHeight="1" x14ac:dyDescent="0.25">
      <c r="A18" s="60"/>
      <c r="B18" t="s">
        <v>109</v>
      </c>
      <c r="C18" s="83" t="s">
        <v>108</v>
      </c>
      <c r="D18" s="9" t="s">
        <v>110</v>
      </c>
      <c r="E18" s="81">
        <v>886</v>
      </c>
      <c r="F18" s="21">
        <v>150</v>
      </c>
      <c r="G18" s="50" t="s">
        <v>32</v>
      </c>
      <c r="H18" s="82">
        <v>42128</v>
      </c>
      <c r="I18" s="82">
        <v>42136</v>
      </c>
      <c r="J18" s="367" t="s">
        <v>79</v>
      </c>
      <c r="K18" s="85"/>
      <c r="L18" s="86"/>
      <c r="M18" s="55"/>
      <c r="N18" s="370"/>
      <c r="O18" s="334"/>
    </row>
    <row r="19" spans="1:15" x14ac:dyDescent="0.25">
      <c r="A19" s="58"/>
      <c r="B19" s="53"/>
      <c r="C19" s="87"/>
      <c r="D19" s="84"/>
      <c r="E19" s="87"/>
      <c r="F19" s="84"/>
      <c r="G19" s="297"/>
      <c r="H19" s="88"/>
      <c r="I19" s="88"/>
      <c r="J19" s="368"/>
      <c r="K19" s="85"/>
      <c r="L19" s="86"/>
      <c r="M19" s="55"/>
      <c r="N19" s="370"/>
      <c r="O19" s="334"/>
    </row>
    <row r="20" spans="1:15" ht="30.75" customHeight="1" x14ac:dyDescent="0.25">
      <c r="A20" s="59" t="s">
        <v>105</v>
      </c>
      <c r="B20" s="57" t="s">
        <v>22</v>
      </c>
      <c r="C20" s="83" t="s">
        <v>22</v>
      </c>
      <c r="D20" s="9" t="s">
        <v>110</v>
      </c>
      <c r="E20" s="81">
        <v>8.43</v>
      </c>
      <c r="F20" s="26" t="s">
        <v>181</v>
      </c>
      <c r="G20" s="50" t="s">
        <v>32</v>
      </c>
      <c r="H20" s="82">
        <v>42166</v>
      </c>
      <c r="I20" s="82">
        <v>42180</v>
      </c>
      <c r="J20" s="367" t="s">
        <v>79</v>
      </c>
      <c r="K20" s="85"/>
      <c r="L20" s="86"/>
      <c r="M20" s="55"/>
      <c r="N20" s="370"/>
      <c r="O20" s="334"/>
    </row>
    <row r="21" spans="1:15" ht="42" customHeight="1" x14ac:dyDescent="0.25">
      <c r="A21" s="60" t="s">
        <v>106</v>
      </c>
      <c r="B21" s="57" t="s">
        <v>21</v>
      </c>
      <c r="C21" s="83" t="s">
        <v>19</v>
      </c>
      <c r="D21" s="9" t="s">
        <v>110</v>
      </c>
      <c r="E21" s="81">
        <v>570</v>
      </c>
      <c r="F21" s="26">
        <v>50</v>
      </c>
      <c r="G21" s="50" t="s">
        <v>32</v>
      </c>
      <c r="H21" s="82">
        <v>42166</v>
      </c>
      <c r="I21" s="82">
        <v>42180</v>
      </c>
      <c r="J21" s="367" t="s">
        <v>79</v>
      </c>
      <c r="K21" s="85"/>
      <c r="L21" s="86"/>
      <c r="M21" s="55"/>
      <c r="N21" s="370"/>
      <c r="O21" s="334"/>
    </row>
    <row r="22" spans="1:15" ht="42" customHeight="1" x14ac:dyDescent="0.25">
      <c r="A22" s="60"/>
      <c r="B22" s="24" t="s">
        <v>20</v>
      </c>
      <c r="C22" s="83" t="s">
        <v>19</v>
      </c>
      <c r="D22" s="9" t="s">
        <v>110</v>
      </c>
      <c r="E22" s="81">
        <v>14</v>
      </c>
      <c r="F22" s="23">
        <v>20</v>
      </c>
      <c r="G22" s="50" t="s">
        <v>30</v>
      </c>
      <c r="H22" s="82">
        <v>42166</v>
      </c>
      <c r="I22" s="82">
        <v>42180</v>
      </c>
      <c r="J22" s="367" t="s">
        <v>79</v>
      </c>
      <c r="K22" s="85"/>
      <c r="L22" s="86"/>
      <c r="M22" s="55"/>
      <c r="N22" s="370"/>
      <c r="O22" s="334"/>
    </row>
    <row r="23" spans="1:15" ht="42" customHeight="1" x14ac:dyDescent="0.25">
      <c r="A23" s="60"/>
      <c r="B23" s="24" t="s">
        <v>107</v>
      </c>
      <c r="C23" s="83" t="s">
        <v>19</v>
      </c>
      <c r="D23" s="9" t="s">
        <v>110</v>
      </c>
      <c r="E23" s="81">
        <v>11</v>
      </c>
      <c r="F23" s="23" t="s">
        <v>79</v>
      </c>
      <c r="G23" s="50" t="s">
        <v>30</v>
      </c>
      <c r="H23" s="82">
        <v>42166</v>
      </c>
      <c r="I23" s="82">
        <v>42180</v>
      </c>
      <c r="J23" s="367" t="s">
        <v>79</v>
      </c>
      <c r="K23" s="85"/>
      <c r="L23" s="86"/>
      <c r="M23" s="55"/>
      <c r="N23" s="370"/>
      <c r="O23" s="334"/>
    </row>
    <row r="24" spans="1:15" ht="42" customHeight="1" x14ac:dyDescent="0.25">
      <c r="A24" s="60"/>
      <c r="B24" t="s">
        <v>109</v>
      </c>
      <c r="C24" s="83" t="s">
        <v>108</v>
      </c>
      <c r="D24" s="9" t="s">
        <v>110</v>
      </c>
      <c r="E24" s="81">
        <v>892</v>
      </c>
      <c r="F24" s="21">
        <v>150</v>
      </c>
      <c r="G24" s="50" t="s">
        <v>32</v>
      </c>
      <c r="H24" s="82">
        <v>42166</v>
      </c>
      <c r="I24" s="82">
        <v>42180</v>
      </c>
      <c r="J24" s="367" t="s">
        <v>79</v>
      </c>
      <c r="K24" s="85"/>
      <c r="L24" s="86"/>
      <c r="M24" s="55"/>
      <c r="N24" s="370"/>
      <c r="O24" s="334"/>
    </row>
    <row r="25" spans="1:15" x14ac:dyDescent="0.25">
      <c r="A25" s="58"/>
      <c r="B25" s="53"/>
      <c r="C25" s="87"/>
      <c r="D25" s="84"/>
      <c r="E25" s="87"/>
      <c r="F25" s="84"/>
      <c r="G25" s="297"/>
      <c r="H25" s="88"/>
      <c r="I25" s="88"/>
      <c r="J25" s="368"/>
      <c r="K25" s="85"/>
      <c r="L25" s="86"/>
      <c r="M25" s="55"/>
      <c r="N25" s="370"/>
      <c r="O25" s="334"/>
    </row>
    <row r="26" spans="1:15" ht="30" customHeight="1" x14ac:dyDescent="0.25">
      <c r="A26" s="59" t="s">
        <v>105</v>
      </c>
      <c r="B26" s="57" t="s">
        <v>22</v>
      </c>
      <c r="C26" s="83" t="s">
        <v>22</v>
      </c>
      <c r="D26" s="9" t="s">
        <v>110</v>
      </c>
      <c r="E26" s="81">
        <v>7.88</v>
      </c>
      <c r="F26" s="26" t="s">
        <v>181</v>
      </c>
      <c r="G26" s="50" t="s">
        <v>30</v>
      </c>
      <c r="H26" s="82">
        <v>42166</v>
      </c>
      <c r="I26" s="82">
        <v>42180</v>
      </c>
      <c r="J26" s="367" t="s">
        <v>79</v>
      </c>
      <c r="K26" s="85"/>
      <c r="L26" s="86"/>
      <c r="M26" s="55"/>
      <c r="N26" s="370"/>
      <c r="O26" s="334"/>
    </row>
    <row r="27" spans="1:15" ht="36.75" x14ac:dyDescent="0.25">
      <c r="A27" s="60" t="s">
        <v>106</v>
      </c>
      <c r="B27" s="57" t="s">
        <v>21</v>
      </c>
      <c r="C27" s="83" t="s">
        <v>19</v>
      </c>
      <c r="D27" s="9" t="s">
        <v>110</v>
      </c>
      <c r="E27" s="81">
        <v>463</v>
      </c>
      <c r="F27" s="26">
        <v>50</v>
      </c>
      <c r="G27" s="50" t="s">
        <v>32</v>
      </c>
      <c r="H27" s="82">
        <v>42166</v>
      </c>
      <c r="I27" s="82">
        <v>42180</v>
      </c>
      <c r="J27" s="367" t="s">
        <v>79</v>
      </c>
      <c r="K27" s="85"/>
      <c r="L27" s="86"/>
      <c r="M27" s="55"/>
      <c r="N27" s="370"/>
      <c r="O27" s="334"/>
    </row>
    <row r="28" spans="1:15" ht="33.75" customHeight="1" x14ac:dyDescent="0.25">
      <c r="A28" s="60"/>
      <c r="B28" s="24" t="s">
        <v>20</v>
      </c>
      <c r="C28" s="83" t="s">
        <v>19</v>
      </c>
      <c r="D28" s="9" t="s">
        <v>110</v>
      </c>
      <c r="E28" s="81">
        <v>7</v>
      </c>
      <c r="F28" s="23">
        <v>20</v>
      </c>
      <c r="G28" s="50" t="s">
        <v>30</v>
      </c>
      <c r="H28" s="82">
        <v>42166</v>
      </c>
      <c r="I28" s="82">
        <v>42180</v>
      </c>
      <c r="J28" s="367" t="s">
        <v>79</v>
      </c>
      <c r="K28" s="85"/>
      <c r="L28" s="86"/>
      <c r="M28" s="55"/>
      <c r="N28" s="370"/>
      <c r="O28" s="334"/>
    </row>
    <row r="29" spans="1:15" ht="31.5" customHeight="1" x14ac:dyDescent="0.25">
      <c r="A29" s="60"/>
      <c r="B29" s="24" t="s">
        <v>107</v>
      </c>
      <c r="C29" s="83" t="s">
        <v>19</v>
      </c>
      <c r="D29" s="9" t="s">
        <v>110</v>
      </c>
      <c r="E29" s="81">
        <v>10</v>
      </c>
      <c r="F29" s="23" t="s">
        <v>79</v>
      </c>
      <c r="G29" s="50" t="s">
        <v>30</v>
      </c>
      <c r="H29" s="82">
        <v>42166</v>
      </c>
      <c r="I29" s="82">
        <v>42180</v>
      </c>
      <c r="J29" s="367" t="s">
        <v>79</v>
      </c>
      <c r="K29" s="85"/>
      <c r="L29" s="86"/>
      <c r="M29" s="55"/>
      <c r="N29" s="370"/>
      <c r="O29" s="334"/>
    </row>
    <row r="30" spans="1:15" ht="31.5" customHeight="1" x14ac:dyDescent="0.25">
      <c r="A30" s="60"/>
      <c r="B30" t="s">
        <v>109</v>
      </c>
      <c r="C30" s="83" t="s">
        <v>108</v>
      </c>
      <c r="D30" s="9" t="s">
        <v>110</v>
      </c>
      <c r="E30" s="81">
        <v>796</v>
      </c>
      <c r="F30" s="21">
        <v>150</v>
      </c>
      <c r="G30" s="50" t="s">
        <v>32</v>
      </c>
      <c r="H30" s="82">
        <v>42166</v>
      </c>
      <c r="I30" s="82">
        <v>42180</v>
      </c>
      <c r="J30" s="367" t="s">
        <v>79</v>
      </c>
      <c r="K30" s="85"/>
      <c r="L30" s="86"/>
      <c r="M30" s="55"/>
      <c r="N30" s="370"/>
      <c r="O30" s="334"/>
    </row>
    <row r="31" spans="1:15" x14ac:dyDescent="0.25">
      <c r="A31" s="58"/>
      <c r="B31" s="53"/>
      <c r="C31" s="87"/>
      <c r="D31" s="84"/>
      <c r="E31" s="87"/>
      <c r="F31" s="84"/>
      <c r="G31" s="297"/>
      <c r="H31" s="88"/>
      <c r="I31" s="88"/>
      <c r="J31" s="368"/>
      <c r="K31" s="85"/>
      <c r="L31" s="86"/>
      <c r="M31" s="55"/>
      <c r="N31" s="370"/>
      <c r="O31" s="334"/>
    </row>
    <row r="32" spans="1:15" ht="30" customHeight="1" x14ac:dyDescent="0.25">
      <c r="A32" s="59" t="s">
        <v>105</v>
      </c>
      <c r="B32" s="57" t="s">
        <v>22</v>
      </c>
      <c r="C32" s="83" t="s">
        <v>22</v>
      </c>
      <c r="D32" s="9" t="s">
        <v>110</v>
      </c>
      <c r="E32" s="81">
        <v>7.88</v>
      </c>
      <c r="F32" s="26" t="s">
        <v>181</v>
      </c>
      <c r="G32" s="50" t="s">
        <v>30</v>
      </c>
      <c r="H32" s="82">
        <v>42244</v>
      </c>
      <c r="I32" s="82">
        <v>42251</v>
      </c>
      <c r="J32" s="367" t="s">
        <v>79</v>
      </c>
      <c r="K32" s="85"/>
      <c r="L32" s="86"/>
      <c r="M32" s="55"/>
      <c r="N32" s="370"/>
      <c r="O32" s="334"/>
    </row>
    <row r="33" spans="1:15" ht="36.75" x14ac:dyDescent="0.25">
      <c r="A33" s="60" t="s">
        <v>106</v>
      </c>
      <c r="B33" s="57" t="s">
        <v>21</v>
      </c>
      <c r="C33" s="83" t="s">
        <v>19</v>
      </c>
      <c r="D33" s="9" t="s">
        <v>110</v>
      </c>
      <c r="E33" s="81">
        <v>463</v>
      </c>
      <c r="F33" s="26">
        <v>50</v>
      </c>
      <c r="G33" s="50" t="s">
        <v>32</v>
      </c>
      <c r="H33" s="82">
        <v>42244</v>
      </c>
      <c r="I33" s="82">
        <v>42251</v>
      </c>
      <c r="J33" s="367" t="s">
        <v>79</v>
      </c>
      <c r="K33" s="85"/>
      <c r="L33" s="86"/>
      <c r="M33" s="55"/>
      <c r="N33" s="370"/>
      <c r="O33" s="334"/>
    </row>
    <row r="34" spans="1:15" ht="33.75" customHeight="1" x14ac:dyDescent="0.25">
      <c r="A34" s="60"/>
      <c r="B34" s="24" t="s">
        <v>20</v>
      </c>
      <c r="C34" s="83" t="s">
        <v>19</v>
      </c>
      <c r="D34" s="9" t="s">
        <v>110</v>
      </c>
      <c r="E34" s="81">
        <v>7</v>
      </c>
      <c r="F34" s="23">
        <v>20</v>
      </c>
      <c r="G34" s="50" t="s">
        <v>30</v>
      </c>
      <c r="H34" s="82">
        <v>42244</v>
      </c>
      <c r="I34" s="82">
        <v>42251</v>
      </c>
      <c r="J34" s="367" t="s">
        <v>79</v>
      </c>
      <c r="K34" s="85"/>
      <c r="L34" s="86"/>
      <c r="M34" s="55"/>
      <c r="N34" s="370"/>
      <c r="O34" s="334"/>
    </row>
    <row r="35" spans="1:15" ht="31.5" customHeight="1" x14ac:dyDescent="0.25">
      <c r="A35" s="60"/>
      <c r="B35" s="24" t="s">
        <v>107</v>
      </c>
      <c r="C35" s="83" t="s">
        <v>19</v>
      </c>
      <c r="D35" s="9" t="s">
        <v>110</v>
      </c>
      <c r="E35" s="81">
        <v>10</v>
      </c>
      <c r="F35" s="23" t="s">
        <v>79</v>
      </c>
      <c r="G35" s="50" t="s">
        <v>30</v>
      </c>
      <c r="H35" s="82">
        <v>42244</v>
      </c>
      <c r="I35" s="82">
        <v>42251</v>
      </c>
      <c r="J35" s="367" t="s">
        <v>79</v>
      </c>
      <c r="K35" s="85"/>
      <c r="L35" s="86"/>
      <c r="M35" s="55"/>
      <c r="N35" s="370"/>
      <c r="O35" s="334"/>
    </row>
    <row r="36" spans="1:15" ht="31.5" customHeight="1" x14ac:dyDescent="0.25">
      <c r="A36" s="60"/>
      <c r="B36" t="s">
        <v>109</v>
      </c>
      <c r="C36" s="83" t="s">
        <v>108</v>
      </c>
      <c r="D36" s="9" t="s">
        <v>110</v>
      </c>
      <c r="E36" s="81">
        <v>796</v>
      </c>
      <c r="F36" s="21">
        <v>150</v>
      </c>
      <c r="G36" s="50" t="s">
        <v>32</v>
      </c>
      <c r="H36" s="82">
        <v>42244</v>
      </c>
      <c r="I36" s="82">
        <v>42251</v>
      </c>
      <c r="J36" s="367" t="s">
        <v>79</v>
      </c>
      <c r="K36" s="85"/>
      <c r="L36" s="86"/>
      <c r="M36" s="55"/>
      <c r="N36" s="370"/>
      <c r="O36" s="334"/>
    </row>
    <row r="37" spans="1:15" x14ac:dyDescent="0.25">
      <c r="A37" s="58"/>
      <c r="B37" s="53"/>
      <c r="C37" s="87"/>
      <c r="D37" s="84"/>
      <c r="E37" s="87"/>
      <c r="F37" s="84"/>
      <c r="G37" s="297"/>
      <c r="H37" s="88"/>
      <c r="I37" s="88"/>
      <c r="J37" s="368"/>
      <c r="K37" s="85"/>
      <c r="L37" s="86"/>
      <c r="M37" s="55"/>
      <c r="N37" s="370"/>
      <c r="O37" s="334"/>
    </row>
    <row r="38" spans="1:15" ht="30" customHeight="1" x14ac:dyDescent="0.25">
      <c r="A38" s="59" t="s">
        <v>105</v>
      </c>
      <c r="B38" s="57" t="s">
        <v>22</v>
      </c>
      <c r="C38" s="83" t="s">
        <v>22</v>
      </c>
      <c r="D38" s="9" t="s">
        <v>110</v>
      </c>
      <c r="E38" s="81">
        <v>7.46</v>
      </c>
      <c r="F38" s="26" t="s">
        <v>181</v>
      </c>
      <c r="G38" s="50" t="s">
        <v>30</v>
      </c>
      <c r="H38" s="82">
        <v>42374</v>
      </c>
      <c r="I38" s="82">
        <v>42382</v>
      </c>
      <c r="J38" s="367" t="s">
        <v>79</v>
      </c>
      <c r="K38" s="85"/>
      <c r="L38" s="86"/>
      <c r="M38" s="55"/>
      <c r="N38" s="370"/>
      <c r="O38" s="334"/>
    </row>
    <row r="39" spans="1:15" ht="36.75" x14ac:dyDescent="0.25">
      <c r="A39" s="60" t="s">
        <v>106</v>
      </c>
      <c r="B39" s="57" t="s">
        <v>21</v>
      </c>
      <c r="C39" s="83" t="s">
        <v>19</v>
      </c>
      <c r="D39" s="9" t="s">
        <v>110</v>
      </c>
      <c r="E39" s="81">
        <v>112</v>
      </c>
      <c r="F39" s="26">
        <v>50</v>
      </c>
      <c r="G39" s="50" t="s">
        <v>32</v>
      </c>
      <c r="H39" s="82">
        <v>42374</v>
      </c>
      <c r="I39" s="82">
        <v>42382</v>
      </c>
      <c r="J39" s="367" t="s">
        <v>79</v>
      </c>
      <c r="K39" s="85"/>
      <c r="L39" s="86"/>
      <c r="M39" s="55"/>
      <c r="N39" s="370"/>
      <c r="O39" s="334"/>
    </row>
    <row r="40" spans="1:15" ht="33.75" customHeight="1" x14ac:dyDescent="0.25">
      <c r="A40" s="60"/>
      <c r="B40" s="24" t="s">
        <v>20</v>
      </c>
      <c r="C40" s="83" t="s">
        <v>19</v>
      </c>
      <c r="D40" s="9" t="s">
        <v>110</v>
      </c>
      <c r="E40" s="81">
        <v>2</v>
      </c>
      <c r="F40" s="23">
        <v>20</v>
      </c>
      <c r="G40" s="50" t="s">
        <v>30</v>
      </c>
      <c r="H40" s="82">
        <v>42374</v>
      </c>
      <c r="I40" s="82">
        <v>42382</v>
      </c>
      <c r="J40" s="367" t="s">
        <v>79</v>
      </c>
      <c r="K40" s="85"/>
      <c r="L40" s="86"/>
      <c r="M40" s="55"/>
      <c r="N40" s="370"/>
      <c r="O40" s="334"/>
    </row>
    <row r="41" spans="1:15" ht="31.5" customHeight="1" x14ac:dyDescent="0.25">
      <c r="A41" s="60"/>
      <c r="B41" s="24" t="s">
        <v>107</v>
      </c>
      <c r="C41" s="83" t="s">
        <v>19</v>
      </c>
      <c r="D41" s="9" t="s">
        <v>110</v>
      </c>
      <c r="E41" s="81">
        <v>5</v>
      </c>
      <c r="F41" s="23" t="s">
        <v>79</v>
      </c>
      <c r="G41" s="50" t="s">
        <v>30</v>
      </c>
      <c r="H41" s="82">
        <v>42374</v>
      </c>
      <c r="I41" s="82">
        <v>42382</v>
      </c>
      <c r="J41" s="367" t="s">
        <v>79</v>
      </c>
      <c r="K41" s="85"/>
      <c r="L41" s="86"/>
      <c r="M41" s="55"/>
      <c r="N41" s="370"/>
      <c r="O41" s="334"/>
    </row>
    <row r="42" spans="1:15" ht="31.5" customHeight="1" x14ac:dyDescent="0.25">
      <c r="A42" s="150"/>
      <c r="B42" s="24" t="s">
        <v>109</v>
      </c>
      <c r="C42" s="83" t="s">
        <v>108</v>
      </c>
      <c r="D42" s="9" t="s">
        <v>110</v>
      </c>
      <c r="E42" s="81">
        <v>400</v>
      </c>
      <c r="F42" s="23">
        <v>150</v>
      </c>
      <c r="G42" s="50" t="s">
        <v>32</v>
      </c>
      <c r="H42" s="82">
        <v>42374</v>
      </c>
      <c r="I42" s="82">
        <v>42382</v>
      </c>
      <c r="J42" s="367" t="s">
        <v>79</v>
      </c>
      <c r="K42" s="85"/>
      <c r="L42" s="86"/>
      <c r="M42" s="55"/>
      <c r="N42" s="370"/>
      <c r="O42" s="334"/>
    </row>
    <row r="43" spans="1:15" x14ac:dyDescent="0.25">
      <c r="A43" s="374"/>
      <c r="B43" s="190"/>
      <c r="C43" s="190"/>
      <c r="D43" s="190"/>
      <c r="E43" s="190"/>
      <c r="F43" s="190"/>
      <c r="G43" s="257"/>
      <c r="H43" s="190"/>
      <c r="I43" s="190"/>
      <c r="J43" s="190"/>
      <c r="K43" s="189"/>
      <c r="L43" s="190"/>
      <c r="M43" s="194"/>
      <c r="N43" s="190"/>
      <c r="O43" s="194"/>
    </row>
    <row r="44" spans="1:15" x14ac:dyDescent="0.25">
      <c r="A44" s="58" t="s">
        <v>105</v>
      </c>
      <c r="B44" s="57" t="s">
        <v>22</v>
      </c>
      <c r="C44" s="56" t="s">
        <v>22</v>
      </c>
      <c r="D44" s="9" t="s">
        <v>110</v>
      </c>
      <c r="E44" s="24"/>
      <c r="F44" s="26" t="s">
        <v>181</v>
      </c>
      <c r="G44" s="261"/>
      <c r="H44" s="24"/>
      <c r="I44" s="24"/>
      <c r="J44" s="342"/>
      <c r="K44" s="63"/>
      <c r="L44" s="329"/>
      <c r="M44" s="51"/>
      <c r="N44" s="372"/>
      <c r="O44" s="51"/>
    </row>
    <row r="45" spans="1:15" ht="36.75" x14ac:dyDescent="0.25">
      <c r="A45" s="150" t="s">
        <v>106</v>
      </c>
      <c r="B45" s="57" t="s">
        <v>21</v>
      </c>
      <c r="C45" s="56" t="s">
        <v>19</v>
      </c>
      <c r="D45" s="9" t="s">
        <v>110</v>
      </c>
      <c r="E45" s="24"/>
      <c r="F45" s="26">
        <v>50</v>
      </c>
      <c r="G45" s="261"/>
      <c r="H45" s="24"/>
      <c r="I45" s="24"/>
      <c r="J45" s="342"/>
      <c r="K45" s="63"/>
      <c r="L45" s="329"/>
      <c r="M45" s="51"/>
      <c r="N45" s="372"/>
      <c r="O45" s="51"/>
    </row>
    <row r="46" spans="1:15" x14ac:dyDescent="0.25">
      <c r="A46" s="150"/>
      <c r="B46" s="24" t="s">
        <v>20</v>
      </c>
      <c r="C46" s="56" t="s">
        <v>19</v>
      </c>
      <c r="D46" s="9" t="s">
        <v>110</v>
      </c>
      <c r="E46" s="24"/>
      <c r="F46" s="23">
        <v>20</v>
      </c>
      <c r="G46" s="261"/>
      <c r="H46" s="24"/>
      <c r="I46" s="24"/>
      <c r="J46" s="342"/>
      <c r="K46" s="63"/>
      <c r="L46" s="329"/>
      <c r="M46" s="51"/>
      <c r="N46" s="372"/>
      <c r="O46" s="51"/>
    </row>
    <row r="47" spans="1:15" x14ac:dyDescent="0.25">
      <c r="A47" s="150"/>
      <c r="B47" s="24" t="s">
        <v>107</v>
      </c>
      <c r="C47" s="56" t="s">
        <v>19</v>
      </c>
      <c r="D47" s="9" t="s">
        <v>110</v>
      </c>
      <c r="E47" s="24"/>
      <c r="F47" s="23" t="s">
        <v>79</v>
      </c>
      <c r="G47" s="261"/>
      <c r="H47" s="24"/>
      <c r="I47" s="24"/>
      <c r="J47" s="342"/>
      <c r="K47" s="63"/>
      <c r="L47" s="329"/>
      <c r="M47" s="51"/>
      <c r="N47" s="372"/>
      <c r="O47" s="51"/>
    </row>
    <row r="48" spans="1:15" ht="15.75" thickBot="1" x14ac:dyDescent="0.3">
      <c r="A48" s="338"/>
      <c r="B48" s="186" t="s">
        <v>109</v>
      </c>
      <c r="C48" s="375" t="s">
        <v>108</v>
      </c>
      <c r="D48" s="376" t="s">
        <v>110</v>
      </c>
      <c r="E48" s="186"/>
      <c r="F48" s="377">
        <v>150</v>
      </c>
      <c r="G48" s="262"/>
      <c r="H48" s="186"/>
      <c r="I48" s="186"/>
      <c r="J48" s="344"/>
      <c r="K48" s="348"/>
      <c r="L48" s="350"/>
      <c r="M48" s="349"/>
      <c r="N48" s="373"/>
      <c r="O48" s="349"/>
    </row>
  </sheetData>
  <hyperlinks>
    <hyperlink ref="B4" r:id="rId1" xr:uid="{00000000-0004-0000-0C00-000000000000}"/>
  </hyperlinks>
  <pageMargins left="0.11811023622047245" right="0.11811023622047245" top="0.19685039370078741" bottom="0.15748031496062992" header="0.31496062992125984" footer="0.31496062992125984"/>
  <pageSetup paperSize="8"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zoomScale="85" zoomScaleNormal="85" workbookViewId="0">
      <selection activeCell="D350" sqref="D350"/>
    </sheetView>
  </sheetViews>
  <sheetFormatPr defaultColWidth="9.140625"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6"/>
  <sheetViews>
    <sheetView topLeftCell="B18" zoomScale="85" zoomScaleNormal="85" workbookViewId="0">
      <selection activeCell="D350" sqref="D350"/>
    </sheetView>
  </sheetViews>
  <sheetFormatPr defaultColWidth="9.140625" defaultRowHeight="15" x14ac:dyDescent="0.25"/>
  <cols>
    <col min="1" max="1" width="20.28515625" customWidth="1"/>
    <col min="2" max="2" width="17.42578125" customWidth="1"/>
    <col min="3" max="3" width="20.28515625" customWidth="1"/>
    <col min="5" max="5" width="10" customWidth="1"/>
    <col min="7" max="8" width="10.140625" customWidth="1"/>
    <col min="9" max="9" width="11.5703125" customWidth="1"/>
    <col min="10" max="10" width="13.42578125" bestFit="1" customWidth="1"/>
    <col min="11" max="11" width="14" bestFit="1" customWidth="1"/>
    <col min="12" max="12" width="14.5703125" bestFit="1" customWidth="1"/>
    <col min="13" max="13" width="16.5703125" bestFit="1" customWidth="1"/>
    <col min="14" max="14" width="14.42578125" bestFit="1" customWidth="1"/>
    <col min="15" max="15" width="25.7109375" bestFit="1" customWidth="1"/>
    <col min="16" max="16" width="33.5703125" bestFit="1" customWidth="1"/>
    <col min="17" max="17" width="16.42578125" bestFit="1" customWidth="1"/>
  </cols>
  <sheetData>
    <row r="1" spans="1:17" x14ac:dyDescent="0.25">
      <c r="A1" s="2" t="s">
        <v>0</v>
      </c>
      <c r="B1" t="s">
        <v>37</v>
      </c>
      <c r="C1" t="s">
        <v>37</v>
      </c>
    </row>
    <row r="2" spans="1:17" x14ac:dyDescent="0.25">
      <c r="A2" s="2" t="s">
        <v>1</v>
      </c>
      <c r="B2" t="s">
        <v>2</v>
      </c>
      <c r="C2" t="s">
        <v>2</v>
      </c>
    </row>
    <row r="3" spans="1:17" x14ac:dyDescent="0.25">
      <c r="A3" s="2" t="s">
        <v>3</v>
      </c>
      <c r="B3" t="s">
        <v>38</v>
      </c>
      <c r="C3" t="s">
        <v>38</v>
      </c>
    </row>
    <row r="4" spans="1:17" x14ac:dyDescent="0.25">
      <c r="A4" s="2" t="s">
        <v>4</v>
      </c>
      <c r="B4" s="1" t="s">
        <v>39</v>
      </c>
      <c r="C4" s="1" t="s">
        <v>39</v>
      </c>
    </row>
    <row r="6" spans="1:17" ht="15.75" thickBot="1" x14ac:dyDescent="0.3">
      <c r="M6" t="s">
        <v>14</v>
      </c>
      <c r="P6" t="s">
        <v>34</v>
      </c>
    </row>
    <row r="7" spans="1:17" ht="15" customHeight="1" thickBot="1" x14ac:dyDescent="0.3">
      <c r="A7" s="155" t="s">
        <v>12</v>
      </c>
      <c r="B7" s="156" t="s">
        <v>5</v>
      </c>
      <c r="C7" s="156" t="s">
        <v>119</v>
      </c>
      <c r="D7" s="156" t="s">
        <v>116</v>
      </c>
      <c r="E7" s="73" t="s">
        <v>7</v>
      </c>
      <c r="F7" s="156" t="s">
        <v>8</v>
      </c>
      <c r="G7" s="77" t="s">
        <v>133</v>
      </c>
      <c r="H7" s="77" t="s">
        <v>132</v>
      </c>
      <c r="I7" s="77" t="s">
        <v>29</v>
      </c>
      <c r="J7" s="75" t="s">
        <v>10</v>
      </c>
      <c r="K7" s="73" t="s">
        <v>9</v>
      </c>
      <c r="L7" s="73" t="s">
        <v>11</v>
      </c>
      <c r="M7" s="378" t="s">
        <v>15</v>
      </c>
      <c r="N7" s="379" t="s">
        <v>16</v>
      </c>
      <c r="O7" s="397" t="s">
        <v>138</v>
      </c>
      <c r="P7" s="378" t="s">
        <v>35</v>
      </c>
      <c r="Q7" s="397" t="s">
        <v>36</v>
      </c>
    </row>
    <row r="8" spans="1:17" ht="30.75" customHeight="1" x14ac:dyDescent="0.25">
      <c r="A8" s="14" t="s">
        <v>118</v>
      </c>
      <c r="B8" s="57" t="s">
        <v>114</v>
      </c>
      <c r="C8" s="57" t="s">
        <v>120</v>
      </c>
      <c r="D8" s="95" t="s">
        <v>117</v>
      </c>
      <c r="E8" s="403" t="s">
        <v>115</v>
      </c>
      <c r="F8" s="81">
        <v>53</v>
      </c>
      <c r="G8" s="56">
        <v>50</v>
      </c>
      <c r="H8" s="56">
        <v>40</v>
      </c>
      <c r="I8" s="81" t="s">
        <v>32</v>
      </c>
      <c r="J8" s="82">
        <v>40507</v>
      </c>
      <c r="K8" s="82">
        <v>40552</v>
      </c>
      <c r="L8" s="367" t="s">
        <v>79</v>
      </c>
      <c r="M8" s="380"/>
      <c r="N8" s="381"/>
      <c r="O8" s="398" t="s">
        <v>121</v>
      </c>
      <c r="P8" s="400"/>
      <c r="Q8" s="399"/>
    </row>
    <row r="9" spans="1:17" ht="42" customHeight="1" x14ac:dyDescent="0.25">
      <c r="A9" s="14" t="s">
        <v>118</v>
      </c>
      <c r="B9" s="57" t="s">
        <v>114</v>
      </c>
      <c r="C9" s="57" t="s">
        <v>125</v>
      </c>
      <c r="D9" s="95" t="s">
        <v>117</v>
      </c>
      <c r="E9" s="9" t="s">
        <v>115</v>
      </c>
      <c r="F9" s="81">
        <v>55</v>
      </c>
      <c r="G9" s="56">
        <v>50</v>
      </c>
      <c r="H9" s="56">
        <v>40</v>
      </c>
      <c r="I9" s="56" t="s">
        <v>32</v>
      </c>
      <c r="J9" s="82">
        <v>40507</v>
      </c>
      <c r="K9" s="82">
        <v>40552</v>
      </c>
      <c r="L9" s="367" t="s">
        <v>79</v>
      </c>
      <c r="M9" s="85"/>
      <c r="N9" s="86"/>
      <c r="O9" s="4" t="s">
        <v>126</v>
      </c>
      <c r="P9" s="370"/>
      <c r="Q9" s="334"/>
    </row>
    <row r="10" spans="1:17" ht="42" customHeight="1" x14ac:dyDescent="0.25">
      <c r="A10" s="14" t="s">
        <v>118</v>
      </c>
      <c r="B10" s="57" t="s">
        <v>114</v>
      </c>
      <c r="C10" s="57" t="s">
        <v>127</v>
      </c>
      <c r="D10" s="95" t="s">
        <v>117</v>
      </c>
      <c r="E10" s="9" t="s">
        <v>115</v>
      </c>
      <c r="F10" s="81">
        <v>62</v>
      </c>
      <c r="G10" s="56">
        <v>50</v>
      </c>
      <c r="H10" s="56">
        <v>40</v>
      </c>
      <c r="I10" s="56" t="s">
        <v>32</v>
      </c>
      <c r="J10" s="82">
        <v>40507</v>
      </c>
      <c r="K10" s="82">
        <v>40552</v>
      </c>
      <c r="L10" s="367" t="s">
        <v>79</v>
      </c>
      <c r="M10" s="85"/>
      <c r="N10" s="86"/>
      <c r="O10" s="4" t="s">
        <v>126</v>
      </c>
      <c r="P10" s="370"/>
      <c r="Q10" s="334"/>
    </row>
    <row r="11" spans="1:17" ht="13.5" customHeight="1" x14ac:dyDescent="0.25">
      <c r="A11" s="30"/>
      <c r="B11" s="31"/>
      <c r="C11" s="31"/>
      <c r="D11" s="32"/>
      <c r="E11" s="479"/>
      <c r="F11" s="33"/>
      <c r="G11" s="34"/>
      <c r="H11" s="34"/>
      <c r="I11" s="34"/>
      <c r="J11" s="35"/>
      <c r="K11" s="35"/>
      <c r="L11" s="394"/>
      <c r="M11" s="36"/>
      <c r="N11" s="37"/>
      <c r="O11" s="38"/>
      <c r="P11" s="401"/>
      <c r="Q11" s="389"/>
    </row>
    <row r="12" spans="1:17" ht="42" customHeight="1" x14ac:dyDescent="0.25">
      <c r="A12" s="60" t="s">
        <v>135</v>
      </c>
      <c r="B12" s="57" t="s">
        <v>114</v>
      </c>
      <c r="C12" s="57" t="s">
        <v>129</v>
      </c>
      <c r="D12" s="95" t="s">
        <v>117</v>
      </c>
      <c r="E12" s="9" t="s">
        <v>115</v>
      </c>
      <c r="F12" s="81">
        <v>49</v>
      </c>
      <c r="G12" s="56">
        <v>50</v>
      </c>
      <c r="H12" s="56">
        <v>40</v>
      </c>
      <c r="I12" s="56" t="s">
        <v>32</v>
      </c>
      <c r="J12" s="82">
        <v>40507</v>
      </c>
      <c r="K12" s="82">
        <v>40552</v>
      </c>
      <c r="L12" s="367" t="s">
        <v>79</v>
      </c>
      <c r="M12" s="85"/>
      <c r="N12" s="86"/>
      <c r="O12" s="4" t="s">
        <v>130</v>
      </c>
      <c r="P12" s="370"/>
      <c r="Q12" s="390" t="s">
        <v>140</v>
      </c>
    </row>
    <row r="13" spans="1:17" ht="42" customHeight="1" x14ac:dyDescent="0.25">
      <c r="A13" s="27" t="s">
        <v>128</v>
      </c>
      <c r="B13" s="28" t="s">
        <v>114</v>
      </c>
      <c r="C13" s="28" t="s">
        <v>129</v>
      </c>
      <c r="D13" s="96" t="s">
        <v>137</v>
      </c>
      <c r="E13" s="480" t="s">
        <v>115</v>
      </c>
      <c r="F13" s="97">
        <v>78</v>
      </c>
      <c r="G13" s="29" t="s">
        <v>79</v>
      </c>
      <c r="H13" s="29" t="s">
        <v>79</v>
      </c>
      <c r="I13" s="29" t="s">
        <v>79</v>
      </c>
      <c r="J13" s="98">
        <v>40507</v>
      </c>
      <c r="K13" s="98">
        <v>40552</v>
      </c>
      <c r="L13" s="395" t="s">
        <v>79</v>
      </c>
      <c r="M13" s="85"/>
      <c r="N13" s="86"/>
      <c r="O13" s="4" t="s">
        <v>130</v>
      </c>
      <c r="P13" s="370"/>
      <c r="Q13" s="334"/>
    </row>
    <row r="14" spans="1:17" ht="42" customHeight="1" x14ac:dyDescent="0.25">
      <c r="A14" s="27" t="s">
        <v>128</v>
      </c>
      <c r="B14" s="28" t="s">
        <v>114</v>
      </c>
      <c r="C14" s="28" t="s">
        <v>131</v>
      </c>
      <c r="D14" s="96" t="s">
        <v>137</v>
      </c>
      <c r="E14" s="480" t="s">
        <v>115</v>
      </c>
      <c r="F14" s="97">
        <v>49</v>
      </c>
      <c r="G14" s="29" t="s">
        <v>79</v>
      </c>
      <c r="H14" s="29" t="s">
        <v>79</v>
      </c>
      <c r="I14" s="29" t="s">
        <v>79</v>
      </c>
      <c r="J14" s="98">
        <v>40507</v>
      </c>
      <c r="K14" s="98">
        <v>40552</v>
      </c>
      <c r="L14" s="395" t="s">
        <v>79</v>
      </c>
      <c r="M14" s="85"/>
      <c r="N14" s="86"/>
      <c r="O14" s="4" t="s">
        <v>130</v>
      </c>
      <c r="P14" s="370"/>
      <c r="Q14" s="334"/>
    </row>
    <row r="15" spans="1:17" ht="18.75" customHeight="1" x14ac:dyDescent="0.25">
      <c r="A15" s="39"/>
      <c r="B15" s="40"/>
      <c r="C15" s="40"/>
      <c r="D15" s="41"/>
      <c r="E15" s="481"/>
      <c r="F15" s="42"/>
      <c r="G15" s="43"/>
      <c r="H15" s="43"/>
      <c r="I15" s="43"/>
      <c r="J15" s="44"/>
      <c r="K15" s="44"/>
      <c r="L15" s="396"/>
      <c r="M15" s="36"/>
      <c r="N15" s="37"/>
      <c r="O15" s="38"/>
      <c r="P15" s="401"/>
      <c r="Q15" s="389"/>
    </row>
    <row r="16" spans="1:17" ht="42" customHeight="1" x14ac:dyDescent="0.25">
      <c r="A16" s="60" t="s">
        <v>123</v>
      </c>
      <c r="B16" s="57" t="s">
        <v>114</v>
      </c>
      <c r="C16" s="57" t="s">
        <v>120</v>
      </c>
      <c r="D16" s="95" t="s">
        <v>117</v>
      </c>
      <c r="E16" s="9" t="s">
        <v>115</v>
      </c>
      <c r="F16" s="81">
        <v>59</v>
      </c>
      <c r="G16" s="56">
        <v>50</v>
      </c>
      <c r="H16" s="56">
        <v>40</v>
      </c>
      <c r="I16" s="56" t="s">
        <v>32</v>
      </c>
      <c r="J16" s="82">
        <v>40507</v>
      </c>
      <c r="K16" s="82">
        <v>40552</v>
      </c>
      <c r="L16" s="367" t="s">
        <v>79</v>
      </c>
      <c r="M16" s="85"/>
      <c r="N16" s="86"/>
      <c r="O16" s="4" t="s">
        <v>122</v>
      </c>
      <c r="P16" s="370"/>
      <c r="Q16" s="334"/>
    </row>
    <row r="17" spans="1:17" ht="42" customHeight="1" x14ac:dyDescent="0.25">
      <c r="A17" s="60" t="s">
        <v>123</v>
      </c>
      <c r="B17" s="57" t="s">
        <v>114</v>
      </c>
      <c r="C17" s="57" t="s">
        <v>127</v>
      </c>
      <c r="D17" s="95" t="s">
        <v>117</v>
      </c>
      <c r="E17" s="9" t="s">
        <v>115</v>
      </c>
      <c r="F17" s="81">
        <v>66</v>
      </c>
      <c r="G17" s="56">
        <v>50</v>
      </c>
      <c r="H17" s="56">
        <v>40</v>
      </c>
      <c r="I17" s="56" t="s">
        <v>32</v>
      </c>
      <c r="J17" s="82">
        <v>40507</v>
      </c>
      <c r="K17" s="82">
        <v>40552</v>
      </c>
      <c r="L17" s="367" t="s">
        <v>79</v>
      </c>
      <c r="M17" s="85"/>
      <c r="N17" s="86"/>
      <c r="O17" s="4" t="s">
        <v>122</v>
      </c>
      <c r="P17" s="370"/>
      <c r="Q17" s="334"/>
    </row>
    <row r="18" spans="1:17" ht="42" customHeight="1" x14ac:dyDescent="0.25">
      <c r="A18" s="60" t="s">
        <v>142</v>
      </c>
      <c r="B18" s="57" t="s">
        <v>114</v>
      </c>
      <c r="C18" s="57" t="s">
        <v>131</v>
      </c>
      <c r="D18" s="95" t="s">
        <v>117</v>
      </c>
      <c r="E18" s="9" t="s">
        <v>115</v>
      </c>
      <c r="F18" s="81">
        <v>40</v>
      </c>
      <c r="G18" s="56">
        <v>50</v>
      </c>
      <c r="H18" s="56">
        <v>40</v>
      </c>
      <c r="I18" s="56" t="s">
        <v>141</v>
      </c>
      <c r="J18" s="82">
        <v>40507</v>
      </c>
      <c r="K18" s="82">
        <v>40552</v>
      </c>
      <c r="L18" s="367" t="s">
        <v>79</v>
      </c>
      <c r="M18" s="85"/>
      <c r="N18" s="86"/>
      <c r="O18" s="4" t="s">
        <v>134</v>
      </c>
      <c r="P18" s="370"/>
      <c r="Q18" s="334"/>
    </row>
    <row r="19" spans="1:17" ht="42" customHeight="1" x14ac:dyDescent="0.25">
      <c r="A19" s="27" t="s">
        <v>136</v>
      </c>
      <c r="B19" s="28" t="s">
        <v>114</v>
      </c>
      <c r="C19" s="28" t="s">
        <v>131</v>
      </c>
      <c r="D19" s="96" t="s">
        <v>137</v>
      </c>
      <c r="E19" s="480" t="s">
        <v>115</v>
      </c>
      <c r="F19" s="97">
        <v>69</v>
      </c>
      <c r="G19" s="29" t="s">
        <v>79</v>
      </c>
      <c r="H19" s="29" t="s">
        <v>79</v>
      </c>
      <c r="I19" s="29" t="s">
        <v>79</v>
      </c>
      <c r="J19" s="98">
        <v>40507</v>
      </c>
      <c r="K19" s="98">
        <v>40552</v>
      </c>
      <c r="L19" s="395" t="s">
        <v>79</v>
      </c>
      <c r="M19" s="85"/>
      <c r="N19" s="86"/>
      <c r="O19" s="4" t="s">
        <v>134</v>
      </c>
      <c r="P19" s="370"/>
      <c r="Q19" s="334"/>
    </row>
    <row r="20" spans="1:17" ht="16.5" customHeight="1" x14ac:dyDescent="0.25">
      <c r="A20" s="39"/>
      <c r="B20" s="40"/>
      <c r="C20" s="40"/>
      <c r="D20" s="41"/>
      <c r="E20" s="481"/>
      <c r="F20" s="42"/>
      <c r="G20" s="43"/>
      <c r="H20" s="43"/>
      <c r="I20" s="43"/>
      <c r="J20" s="44"/>
      <c r="K20" s="44"/>
      <c r="L20" s="396"/>
      <c r="M20" s="36"/>
      <c r="N20" s="37"/>
      <c r="O20" s="38"/>
      <c r="P20" s="401"/>
      <c r="Q20" s="389"/>
    </row>
    <row r="21" spans="1:17" ht="42" customHeight="1" x14ac:dyDescent="0.25">
      <c r="A21" s="60" t="s">
        <v>124</v>
      </c>
      <c r="B21" s="57" t="s">
        <v>114</v>
      </c>
      <c r="C21" s="57" t="s">
        <v>120</v>
      </c>
      <c r="D21" s="95" t="s">
        <v>117</v>
      </c>
      <c r="E21" s="9" t="s">
        <v>115</v>
      </c>
      <c r="F21" s="81">
        <v>38</v>
      </c>
      <c r="G21" s="56">
        <v>50</v>
      </c>
      <c r="H21" s="56">
        <v>40</v>
      </c>
      <c r="I21" s="56" t="s">
        <v>30</v>
      </c>
      <c r="J21" s="82">
        <v>40507</v>
      </c>
      <c r="K21" s="82">
        <v>40552</v>
      </c>
      <c r="L21" s="367" t="s">
        <v>79</v>
      </c>
      <c r="M21" s="85"/>
      <c r="N21" s="86"/>
      <c r="O21" s="4" t="s">
        <v>139</v>
      </c>
      <c r="P21" s="370"/>
      <c r="Q21" s="334"/>
    </row>
    <row r="22" spans="1:17" ht="42" customHeight="1" x14ac:dyDescent="0.25">
      <c r="A22" s="60" t="s">
        <v>124</v>
      </c>
      <c r="B22" s="57" t="s">
        <v>114</v>
      </c>
      <c r="C22" s="57" t="s">
        <v>125</v>
      </c>
      <c r="D22" s="95" t="s">
        <v>117</v>
      </c>
      <c r="E22" s="9" t="s">
        <v>115</v>
      </c>
      <c r="F22" s="81">
        <v>40</v>
      </c>
      <c r="G22" s="56">
        <v>50</v>
      </c>
      <c r="H22" s="56">
        <v>40</v>
      </c>
      <c r="I22" s="56" t="s">
        <v>30</v>
      </c>
      <c r="J22" s="82">
        <v>40507</v>
      </c>
      <c r="K22" s="82">
        <v>40552</v>
      </c>
      <c r="L22" s="367" t="s">
        <v>79</v>
      </c>
      <c r="M22" s="85"/>
      <c r="N22" s="86"/>
      <c r="O22" s="4" t="s">
        <v>139</v>
      </c>
      <c r="P22" s="370"/>
      <c r="Q22" s="334"/>
    </row>
    <row r="23" spans="1:17" ht="42" customHeight="1" x14ac:dyDescent="0.25">
      <c r="A23" s="60" t="s">
        <v>124</v>
      </c>
      <c r="B23" s="57" t="s">
        <v>114</v>
      </c>
      <c r="C23" s="57" t="s">
        <v>127</v>
      </c>
      <c r="D23" s="95" t="s">
        <v>117</v>
      </c>
      <c r="E23" s="9" t="s">
        <v>115</v>
      </c>
      <c r="F23" s="81">
        <v>48</v>
      </c>
      <c r="G23" s="56">
        <v>50</v>
      </c>
      <c r="H23" s="56">
        <v>40</v>
      </c>
      <c r="I23" s="56" t="s">
        <v>30</v>
      </c>
      <c r="J23" s="82">
        <v>40507</v>
      </c>
      <c r="K23" s="82">
        <v>40552</v>
      </c>
      <c r="L23" s="367" t="s">
        <v>79</v>
      </c>
      <c r="M23" s="85"/>
      <c r="N23" s="86"/>
      <c r="O23" s="4" t="s">
        <v>139</v>
      </c>
      <c r="P23" s="370"/>
      <c r="Q23" s="334"/>
    </row>
    <row r="24" spans="1:17" x14ac:dyDescent="0.25">
      <c r="A24" s="365"/>
      <c r="B24" s="357"/>
      <c r="C24" s="357"/>
      <c r="D24" s="358"/>
      <c r="E24" s="84"/>
      <c r="F24" s="358"/>
      <c r="G24" s="94"/>
      <c r="H24" s="94"/>
      <c r="I24" s="359"/>
      <c r="J24" s="360"/>
      <c r="K24" s="360"/>
      <c r="L24" s="369"/>
      <c r="M24" s="361"/>
      <c r="N24" s="362"/>
      <c r="O24" s="363"/>
      <c r="P24" s="371"/>
      <c r="Q24" s="391"/>
    </row>
    <row r="25" spans="1:17" ht="36.75" x14ac:dyDescent="0.25">
      <c r="A25" s="150" t="s">
        <v>123</v>
      </c>
      <c r="B25" s="57" t="s">
        <v>114</v>
      </c>
      <c r="C25" s="57" t="s">
        <v>120</v>
      </c>
      <c r="D25" s="388" t="s">
        <v>117</v>
      </c>
      <c r="E25" s="9" t="s">
        <v>115</v>
      </c>
      <c r="F25" s="24"/>
      <c r="G25" s="56">
        <v>50</v>
      </c>
      <c r="H25" s="56">
        <v>40</v>
      </c>
      <c r="I25" s="56"/>
      <c r="J25" s="56">
        <v>2015</v>
      </c>
      <c r="K25" s="24"/>
      <c r="L25" s="342"/>
      <c r="M25" s="63"/>
      <c r="N25" s="329"/>
      <c r="O25" s="51"/>
      <c r="P25" s="372"/>
      <c r="Q25" s="51"/>
    </row>
    <row r="26" spans="1:17" ht="36.75" x14ac:dyDescent="0.25">
      <c r="A26" s="150" t="s">
        <v>123</v>
      </c>
      <c r="B26" s="57" t="s">
        <v>114</v>
      </c>
      <c r="C26" s="57" t="s">
        <v>127</v>
      </c>
      <c r="D26" s="388" t="s">
        <v>117</v>
      </c>
      <c r="E26" s="9" t="s">
        <v>115</v>
      </c>
      <c r="F26" s="24"/>
      <c r="G26" s="56">
        <v>50</v>
      </c>
      <c r="H26" s="56">
        <v>40</v>
      </c>
      <c r="I26" s="56"/>
      <c r="J26" s="56">
        <v>2015</v>
      </c>
      <c r="K26" s="24"/>
      <c r="L26" s="342"/>
      <c r="M26" s="63"/>
      <c r="N26" s="329"/>
      <c r="O26" s="51"/>
      <c r="P26" s="372"/>
      <c r="Q26" s="51"/>
    </row>
    <row r="27" spans="1:17" ht="48.75" x14ac:dyDescent="0.25">
      <c r="A27" s="150" t="s">
        <v>142</v>
      </c>
      <c r="B27" s="57" t="s">
        <v>114</v>
      </c>
      <c r="C27" s="57" t="s">
        <v>131</v>
      </c>
      <c r="D27" s="388" t="s">
        <v>117</v>
      </c>
      <c r="E27" s="9" t="s">
        <v>115</v>
      </c>
      <c r="F27" s="24"/>
      <c r="G27" s="56">
        <v>50</v>
      </c>
      <c r="H27" s="56">
        <v>40</v>
      </c>
      <c r="I27" s="56"/>
      <c r="J27" s="56">
        <v>2015</v>
      </c>
      <c r="K27" s="24"/>
      <c r="L27" s="342"/>
      <c r="M27" s="63"/>
      <c r="N27" s="329"/>
      <c r="O27" s="51"/>
      <c r="P27" s="372"/>
      <c r="Q27" s="51"/>
    </row>
    <row r="28" spans="1:17" ht="25.5" thickBot="1" x14ac:dyDescent="0.3">
      <c r="A28" s="385" t="s">
        <v>136</v>
      </c>
      <c r="B28" s="386" t="s">
        <v>114</v>
      </c>
      <c r="C28" s="386" t="s">
        <v>131</v>
      </c>
      <c r="D28" s="392" t="s">
        <v>137</v>
      </c>
      <c r="E28" s="393" t="s">
        <v>115</v>
      </c>
      <c r="F28" s="186"/>
      <c r="G28" s="387" t="s">
        <v>79</v>
      </c>
      <c r="H28" s="387" t="s">
        <v>79</v>
      </c>
      <c r="I28" s="387"/>
      <c r="J28" s="375">
        <v>2015</v>
      </c>
      <c r="K28" s="186"/>
      <c r="L28" s="344"/>
      <c r="M28" s="348"/>
      <c r="N28" s="350"/>
      <c r="O28" s="349"/>
      <c r="P28" s="373"/>
      <c r="Q28" s="349"/>
    </row>
    <row r="45" spans="22:22" x14ac:dyDescent="0.25">
      <c r="V45" t="s">
        <v>111</v>
      </c>
    </row>
    <row r="46" spans="22:22" x14ac:dyDescent="0.25">
      <c r="V46" t="s">
        <v>112</v>
      </c>
    </row>
  </sheetData>
  <hyperlinks>
    <hyperlink ref="B4" r:id="rId1" xr:uid="{00000000-0004-0000-0E00-000000000000}"/>
    <hyperlink ref="C4" r:id="rId2" xr:uid="{00000000-0004-0000-0E00-000001000000}"/>
  </hyperlinks>
  <pageMargins left="0.11811023622047245" right="0.11811023622047245" top="0.19685039370078741" bottom="0.15748031496062992" header="0.31496062992125984" footer="0.31496062992125984"/>
  <pageSetup paperSize="8"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C41:C42"/>
  <sheetViews>
    <sheetView zoomScale="85" zoomScaleNormal="85" workbookViewId="0">
      <selection activeCell="D350" sqref="D350"/>
    </sheetView>
  </sheetViews>
  <sheetFormatPr defaultRowHeight="15" x14ac:dyDescent="0.25"/>
  <sheetData>
    <row r="41" spans="3:3" x14ac:dyDescent="0.25">
      <c r="C41" t="s">
        <v>111</v>
      </c>
    </row>
    <row r="42" spans="3:3" x14ac:dyDescent="0.25">
      <c r="C42" t="s">
        <v>113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83"/>
  <sheetViews>
    <sheetView zoomScale="85" zoomScaleNormal="85" workbookViewId="0">
      <selection activeCell="D350" sqref="D350"/>
    </sheetView>
  </sheetViews>
  <sheetFormatPr defaultColWidth="9.140625" defaultRowHeight="15" x14ac:dyDescent="0.25"/>
  <cols>
    <col min="1" max="1" width="20.28515625" customWidth="1"/>
    <col min="2" max="2" width="29.42578125" customWidth="1"/>
    <col min="3" max="3" width="16.42578125" bestFit="1" customWidth="1"/>
    <col min="4" max="4" width="10" customWidth="1"/>
    <col min="5" max="5" width="13.7109375" customWidth="1"/>
    <col min="6" max="6" width="13.7109375" bestFit="1" customWidth="1"/>
    <col min="7" max="7" width="10.140625" customWidth="1"/>
    <col min="8" max="8" width="11.5703125" customWidth="1"/>
    <col min="9" max="9" width="13.42578125" bestFit="1" customWidth="1"/>
    <col min="10" max="10" width="14" bestFit="1" customWidth="1"/>
    <col min="11" max="11" width="14.5703125" bestFit="1" customWidth="1"/>
    <col min="12" max="12" width="16.5703125" bestFit="1" customWidth="1"/>
    <col min="13" max="13" width="14.42578125" bestFit="1" customWidth="1"/>
    <col min="14" max="14" width="24.42578125" customWidth="1"/>
    <col min="15" max="15" width="33.5703125" bestFit="1" customWidth="1"/>
    <col min="18" max="18" width="19.140625" customWidth="1"/>
  </cols>
  <sheetData>
    <row r="1" spans="1:16" x14ac:dyDescent="0.25">
      <c r="A1" s="2" t="s">
        <v>0</v>
      </c>
      <c r="B1" t="s">
        <v>37</v>
      </c>
    </row>
    <row r="2" spans="1:16" x14ac:dyDescent="0.25">
      <c r="A2" s="2" t="s">
        <v>1</v>
      </c>
      <c r="B2" t="s">
        <v>2</v>
      </c>
    </row>
    <row r="3" spans="1:16" x14ac:dyDescent="0.25">
      <c r="A3" s="2" t="s">
        <v>3</v>
      </c>
      <c r="B3" t="s">
        <v>38</v>
      </c>
    </row>
    <row r="4" spans="1:16" x14ac:dyDescent="0.25">
      <c r="A4" s="2" t="s">
        <v>4</v>
      </c>
      <c r="B4" s="1" t="s">
        <v>39</v>
      </c>
    </row>
    <row r="5" spans="1:16" ht="15.75" thickBot="1" x14ac:dyDescent="0.3"/>
    <row r="6" spans="1:16" ht="15.75" thickBot="1" x14ac:dyDescent="0.3">
      <c r="A6" s="46" t="s">
        <v>146</v>
      </c>
      <c r="B6" s="47"/>
      <c r="L6" t="s">
        <v>14</v>
      </c>
      <c r="O6" t="s">
        <v>34</v>
      </c>
    </row>
    <row r="7" spans="1:16" ht="15" customHeight="1" thickBot="1" x14ac:dyDescent="0.3">
      <c r="A7" s="408" t="s">
        <v>12</v>
      </c>
      <c r="B7" s="409" t="s">
        <v>5</v>
      </c>
      <c r="C7" s="409" t="s">
        <v>6</v>
      </c>
      <c r="D7" s="160" t="s">
        <v>7</v>
      </c>
      <c r="E7" s="77" t="s">
        <v>152</v>
      </c>
      <c r="F7" s="409" t="s">
        <v>8</v>
      </c>
      <c r="G7" s="77" t="s">
        <v>28</v>
      </c>
      <c r="H7" s="77" t="s">
        <v>29</v>
      </c>
      <c r="I7" s="75" t="s">
        <v>10</v>
      </c>
      <c r="J7" s="160" t="s">
        <v>9</v>
      </c>
      <c r="K7" s="75" t="s">
        <v>11</v>
      </c>
      <c r="L7" s="378" t="s">
        <v>15</v>
      </c>
      <c r="M7" s="379" t="s">
        <v>16</v>
      </c>
      <c r="N7" s="397" t="s">
        <v>17</v>
      </c>
      <c r="O7" s="378" t="s">
        <v>35</v>
      </c>
      <c r="P7" s="397" t="s">
        <v>36</v>
      </c>
    </row>
    <row r="8" spans="1:16" ht="15.75" customHeight="1" thickBot="1" x14ac:dyDescent="0.3">
      <c r="A8" s="410" t="s">
        <v>147</v>
      </c>
      <c r="B8" s="383" t="s">
        <v>177</v>
      </c>
      <c r="C8" s="411" t="s">
        <v>150</v>
      </c>
      <c r="D8" s="89" t="s">
        <v>55</v>
      </c>
      <c r="E8" s="412" t="s">
        <v>153</v>
      </c>
      <c r="F8" s="384"/>
      <c r="G8" s="412">
        <v>30</v>
      </c>
      <c r="H8" s="384" t="s">
        <v>141</v>
      </c>
      <c r="I8" s="413">
        <v>41673</v>
      </c>
      <c r="J8" s="413">
        <v>41677</v>
      </c>
      <c r="K8" s="414" t="s">
        <v>79</v>
      </c>
      <c r="L8" s="380"/>
      <c r="M8" s="381"/>
      <c r="N8" s="382"/>
      <c r="O8" s="400"/>
      <c r="P8" s="399"/>
    </row>
    <row r="9" spans="1:16" ht="15.75" customHeight="1" thickBot="1" x14ac:dyDescent="0.3">
      <c r="A9" s="60" t="s">
        <v>149</v>
      </c>
      <c r="B9" s="48" t="s">
        <v>175</v>
      </c>
      <c r="C9" s="83" t="s">
        <v>150</v>
      </c>
      <c r="D9" s="89" t="s">
        <v>55</v>
      </c>
      <c r="E9" s="26" t="s">
        <v>153</v>
      </c>
      <c r="F9" s="81"/>
      <c r="G9" s="26" t="s">
        <v>79</v>
      </c>
      <c r="H9" s="81" t="s">
        <v>141</v>
      </c>
      <c r="I9" s="82">
        <v>41673</v>
      </c>
      <c r="J9" s="82">
        <v>41677</v>
      </c>
      <c r="K9" s="367" t="s">
        <v>79</v>
      </c>
      <c r="L9" s="85"/>
      <c r="M9" s="86"/>
      <c r="N9" s="55"/>
      <c r="O9" s="370"/>
      <c r="P9" s="334"/>
    </row>
    <row r="10" spans="1:16" ht="15.75" customHeight="1" thickBot="1" x14ac:dyDescent="0.3">
      <c r="A10" s="60"/>
      <c r="B10" s="48" t="s">
        <v>169</v>
      </c>
      <c r="C10" s="83" t="s">
        <v>150</v>
      </c>
      <c r="D10" s="89" t="s">
        <v>55</v>
      </c>
      <c r="E10" s="26" t="s">
        <v>153</v>
      </c>
      <c r="F10" s="81"/>
      <c r="G10" s="26" t="s">
        <v>79</v>
      </c>
      <c r="H10" s="81" t="s">
        <v>141</v>
      </c>
      <c r="I10" s="82">
        <v>41673</v>
      </c>
      <c r="J10" s="82">
        <v>41677</v>
      </c>
      <c r="K10" s="367" t="s">
        <v>79</v>
      </c>
      <c r="L10" s="85"/>
      <c r="M10" s="86"/>
      <c r="N10" s="55"/>
      <c r="O10" s="370"/>
      <c r="P10" s="334"/>
    </row>
    <row r="11" spans="1:16" ht="15.75" customHeight="1" thickBot="1" x14ac:dyDescent="0.3">
      <c r="A11" s="60"/>
      <c r="B11" s="48" t="s">
        <v>170</v>
      </c>
      <c r="C11" s="83" t="s">
        <v>150</v>
      </c>
      <c r="D11" s="89" t="s">
        <v>55</v>
      </c>
      <c r="E11" s="26" t="s">
        <v>153</v>
      </c>
      <c r="F11" s="81"/>
      <c r="G11" s="26" t="s">
        <v>79</v>
      </c>
      <c r="H11" s="81" t="s">
        <v>141</v>
      </c>
      <c r="I11" s="82">
        <v>41673</v>
      </c>
      <c r="J11" s="82">
        <v>41677</v>
      </c>
      <c r="K11" s="367" t="s">
        <v>79</v>
      </c>
      <c r="L11" s="85"/>
      <c r="M11" s="86"/>
      <c r="N11" s="55"/>
      <c r="O11" s="370"/>
      <c r="P11" s="334"/>
    </row>
    <row r="12" spans="1:16" ht="15.75" customHeight="1" thickBot="1" x14ac:dyDescent="0.3">
      <c r="A12" s="60"/>
      <c r="B12" s="48" t="s">
        <v>171</v>
      </c>
      <c r="C12" s="83" t="s">
        <v>150</v>
      </c>
      <c r="D12" s="89" t="s">
        <v>55</v>
      </c>
      <c r="E12" s="26" t="s">
        <v>153</v>
      </c>
      <c r="F12" s="81"/>
      <c r="G12" s="26" t="s">
        <v>79</v>
      </c>
      <c r="H12" s="81" t="s">
        <v>141</v>
      </c>
      <c r="I12" s="82">
        <v>41673</v>
      </c>
      <c r="J12" s="82">
        <v>41677</v>
      </c>
      <c r="K12" s="367" t="s">
        <v>79</v>
      </c>
      <c r="L12" s="85"/>
      <c r="M12" s="86"/>
      <c r="N12" s="55"/>
      <c r="O12" s="370"/>
      <c r="P12" s="334"/>
    </row>
    <row r="13" spans="1:16" ht="15.75" customHeight="1" thickBot="1" x14ac:dyDescent="0.3">
      <c r="A13" s="60"/>
      <c r="B13" s="57" t="s">
        <v>172</v>
      </c>
      <c r="C13" s="83" t="s">
        <v>150</v>
      </c>
      <c r="D13" s="89" t="s">
        <v>55</v>
      </c>
      <c r="E13" s="26" t="s">
        <v>153</v>
      </c>
      <c r="F13" s="81">
        <v>21.1</v>
      </c>
      <c r="G13" s="26" t="s">
        <v>79</v>
      </c>
      <c r="H13" s="81" t="s">
        <v>141</v>
      </c>
      <c r="I13" s="82">
        <v>41673</v>
      </c>
      <c r="J13" s="82">
        <v>41677</v>
      </c>
      <c r="K13" s="367" t="s">
        <v>79</v>
      </c>
      <c r="L13" s="85"/>
      <c r="M13" s="86"/>
      <c r="N13" s="55"/>
      <c r="O13" s="370"/>
      <c r="P13" s="334"/>
    </row>
    <row r="14" spans="1:16" ht="15.75" customHeight="1" thickBot="1" x14ac:dyDescent="0.3">
      <c r="A14" s="60"/>
      <c r="B14" s="24" t="s">
        <v>173</v>
      </c>
      <c r="C14" s="83" t="s">
        <v>150</v>
      </c>
      <c r="D14" s="89" t="s">
        <v>55</v>
      </c>
      <c r="E14" s="26" t="s">
        <v>153</v>
      </c>
      <c r="F14" s="81"/>
      <c r="G14" s="26" t="s">
        <v>79</v>
      </c>
      <c r="H14" s="81" t="s">
        <v>141</v>
      </c>
      <c r="I14" s="82">
        <v>41673</v>
      </c>
      <c r="J14" s="82">
        <v>41677</v>
      </c>
      <c r="K14" s="367" t="s">
        <v>79</v>
      </c>
      <c r="L14" s="85"/>
      <c r="M14" s="86"/>
      <c r="N14" s="55"/>
      <c r="O14" s="370"/>
      <c r="P14" s="334"/>
    </row>
    <row r="15" spans="1:16" ht="15.75" customHeight="1" thickBot="1" x14ac:dyDescent="0.3">
      <c r="A15" s="60"/>
      <c r="B15" t="s">
        <v>148</v>
      </c>
      <c r="C15" s="83" t="s">
        <v>150</v>
      </c>
      <c r="D15" s="89" t="s">
        <v>55</v>
      </c>
      <c r="E15" s="26" t="s">
        <v>153</v>
      </c>
      <c r="F15" s="81"/>
      <c r="G15" s="26" t="s">
        <v>79</v>
      </c>
      <c r="H15" s="81" t="s">
        <v>141</v>
      </c>
      <c r="I15" s="82">
        <v>41673</v>
      </c>
      <c r="J15" s="82">
        <v>41677</v>
      </c>
      <c r="K15" s="367" t="s">
        <v>79</v>
      </c>
      <c r="L15" s="85"/>
      <c r="M15" s="86"/>
      <c r="N15" s="55"/>
      <c r="O15" s="370"/>
      <c r="P15" s="334"/>
    </row>
    <row r="16" spans="1:16" ht="15.75" customHeight="1" thickBot="1" x14ac:dyDescent="0.3">
      <c r="A16" s="60"/>
      <c r="B16" t="s">
        <v>166</v>
      </c>
      <c r="C16" s="83" t="s">
        <v>150</v>
      </c>
      <c r="D16" s="89" t="s">
        <v>55</v>
      </c>
      <c r="E16" s="26" t="s">
        <v>153</v>
      </c>
      <c r="F16" s="81"/>
      <c r="G16" s="26" t="s">
        <v>79</v>
      </c>
      <c r="H16" s="81" t="s">
        <v>141</v>
      </c>
      <c r="I16" s="82">
        <v>41673</v>
      </c>
      <c r="J16" s="82">
        <v>41677</v>
      </c>
      <c r="K16" s="367" t="s">
        <v>79</v>
      </c>
      <c r="L16" s="85"/>
      <c r="M16" s="86"/>
      <c r="N16" s="55"/>
      <c r="O16" s="370"/>
      <c r="P16" s="334"/>
    </row>
    <row r="17" spans="1:16" ht="15.75" customHeight="1" thickBot="1" x14ac:dyDescent="0.3">
      <c r="A17" s="60"/>
      <c r="B17" s="57" t="s">
        <v>159</v>
      </c>
      <c r="C17" s="83" t="s">
        <v>150</v>
      </c>
      <c r="D17" s="89" t="s">
        <v>55</v>
      </c>
      <c r="E17" s="26" t="s">
        <v>153</v>
      </c>
      <c r="F17" s="81">
        <v>30800</v>
      </c>
      <c r="G17" s="26" t="s">
        <v>79</v>
      </c>
      <c r="H17" s="81" t="s">
        <v>141</v>
      </c>
      <c r="I17" s="82">
        <v>41673</v>
      </c>
      <c r="J17" s="82">
        <v>41677</v>
      </c>
      <c r="K17" s="367" t="s">
        <v>79</v>
      </c>
      <c r="L17" s="85"/>
      <c r="M17" s="86"/>
      <c r="N17" s="55"/>
      <c r="O17" s="370"/>
      <c r="P17" s="334"/>
    </row>
    <row r="18" spans="1:16" ht="30.75" customHeight="1" thickBot="1" x14ac:dyDescent="0.3">
      <c r="A18" s="59"/>
      <c r="B18" t="s">
        <v>154</v>
      </c>
      <c r="C18" s="83" t="s">
        <v>150</v>
      </c>
      <c r="D18" s="89" t="s">
        <v>151</v>
      </c>
      <c r="E18" s="26" t="s">
        <v>153</v>
      </c>
      <c r="F18" s="81"/>
      <c r="G18" s="26" t="s">
        <v>79</v>
      </c>
      <c r="H18" s="81" t="s">
        <v>141</v>
      </c>
      <c r="I18" s="82">
        <v>41673</v>
      </c>
      <c r="J18" s="82">
        <v>41677</v>
      </c>
      <c r="K18" s="367" t="s">
        <v>79</v>
      </c>
      <c r="L18" s="85"/>
      <c r="M18" s="86"/>
      <c r="N18" s="55"/>
      <c r="O18" s="370"/>
      <c r="P18" s="334"/>
    </row>
    <row r="19" spans="1:16" ht="42" customHeight="1" thickBot="1" x14ac:dyDescent="0.3">
      <c r="A19" s="60"/>
      <c r="B19" s="57" t="s">
        <v>20</v>
      </c>
      <c r="C19" s="83" t="s">
        <v>150</v>
      </c>
      <c r="D19" s="89" t="s">
        <v>151</v>
      </c>
      <c r="E19" s="26" t="s">
        <v>153</v>
      </c>
      <c r="F19" s="81">
        <v>2</v>
      </c>
      <c r="G19" s="26">
        <v>20</v>
      </c>
      <c r="H19" s="81" t="s">
        <v>141</v>
      </c>
      <c r="I19" s="82">
        <v>41673</v>
      </c>
      <c r="J19" s="82">
        <v>41677</v>
      </c>
      <c r="K19" s="367" t="s">
        <v>79</v>
      </c>
      <c r="L19" s="85"/>
      <c r="M19" s="86"/>
      <c r="N19" s="55"/>
      <c r="O19" s="370"/>
      <c r="P19" s="334"/>
    </row>
    <row r="20" spans="1:16" ht="42" customHeight="1" thickBot="1" x14ac:dyDescent="0.3">
      <c r="A20" s="60"/>
      <c r="B20" s="24" t="s">
        <v>155</v>
      </c>
      <c r="C20" s="83" t="s">
        <v>150</v>
      </c>
      <c r="D20" s="89" t="s">
        <v>151</v>
      </c>
      <c r="E20" s="26" t="s">
        <v>153</v>
      </c>
      <c r="F20" s="81"/>
      <c r="G20" s="26" t="s">
        <v>79</v>
      </c>
      <c r="H20" s="81" t="s">
        <v>141</v>
      </c>
      <c r="I20" s="82">
        <v>41673</v>
      </c>
      <c r="J20" s="82">
        <v>41677</v>
      </c>
      <c r="K20" s="367" t="s">
        <v>79</v>
      </c>
      <c r="L20" s="85"/>
      <c r="M20" s="86"/>
      <c r="N20" s="55"/>
      <c r="O20" s="370"/>
      <c r="P20" s="334"/>
    </row>
    <row r="21" spans="1:16" ht="42" customHeight="1" thickBot="1" x14ac:dyDescent="0.3">
      <c r="A21" s="60"/>
      <c r="B21" t="s">
        <v>156</v>
      </c>
      <c r="C21" s="83" t="s">
        <v>150</v>
      </c>
      <c r="D21" s="89" t="s">
        <v>151</v>
      </c>
      <c r="E21" s="26" t="s">
        <v>153</v>
      </c>
      <c r="F21" s="81"/>
      <c r="G21" s="26" t="s">
        <v>79</v>
      </c>
      <c r="H21" s="81" t="s">
        <v>141</v>
      </c>
      <c r="I21" s="82">
        <v>41673</v>
      </c>
      <c r="J21" s="82">
        <v>41677</v>
      </c>
      <c r="K21" s="367" t="s">
        <v>79</v>
      </c>
      <c r="L21" s="85"/>
      <c r="M21" s="86"/>
      <c r="N21" s="55"/>
      <c r="O21" s="370"/>
      <c r="P21" s="334"/>
    </row>
    <row r="22" spans="1:16" ht="15.75" customHeight="1" thickBot="1" x14ac:dyDescent="0.3">
      <c r="A22" s="60"/>
      <c r="B22" t="s">
        <v>157</v>
      </c>
      <c r="C22" s="83" t="s">
        <v>150</v>
      </c>
      <c r="D22" s="89" t="s">
        <v>151</v>
      </c>
      <c r="E22" s="26" t="s">
        <v>153</v>
      </c>
      <c r="F22" s="81"/>
      <c r="G22" s="26" t="s">
        <v>79</v>
      </c>
      <c r="H22" s="81" t="s">
        <v>141</v>
      </c>
      <c r="I22" s="82">
        <v>41673</v>
      </c>
      <c r="J22" s="82">
        <v>41677</v>
      </c>
      <c r="K22" s="367" t="s">
        <v>79</v>
      </c>
      <c r="L22" s="85"/>
      <c r="M22" s="86"/>
      <c r="N22" s="55"/>
      <c r="O22" s="370"/>
      <c r="P22" s="334"/>
    </row>
    <row r="23" spans="1:16" ht="15.75" customHeight="1" thickBot="1" x14ac:dyDescent="0.3">
      <c r="A23" s="60"/>
      <c r="B23" t="s">
        <v>158</v>
      </c>
      <c r="C23" s="83" t="s">
        <v>150</v>
      </c>
      <c r="D23" s="89" t="s">
        <v>151</v>
      </c>
      <c r="E23" s="26" t="s">
        <v>153</v>
      </c>
      <c r="F23" s="81"/>
      <c r="G23" s="26" t="s">
        <v>79</v>
      </c>
      <c r="H23" s="81" t="s">
        <v>141</v>
      </c>
      <c r="I23" s="82">
        <v>41673</v>
      </c>
      <c r="J23" s="82">
        <v>41677</v>
      </c>
      <c r="K23" s="367" t="s">
        <v>79</v>
      </c>
      <c r="L23" s="85"/>
      <c r="M23" s="86"/>
      <c r="N23" s="55"/>
      <c r="O23" s="370"/>
      <c r="P23" s="334"/>
    </row>
    <row r="24" spans="1:16" ht="15.75" customHeight="1" thickBot="1" x14ac:dyDescent="0.3">
      <c r="A24" s="60"/>
      <c r="B24" s="24" t="s">
        <v>160</v>
      </c>
      <c r="C24" s="83" t="s">
        <v>150</v>
      </c>
      <c r="D24" s="89" t="s">
        <v>151</v>
      </c>
      <c r="E24" s="26" t="s">
        <v>153</v>
      </c>
      <c r="F24" s="81"/>
      <c r="G24" s="26" t="s">
        <v>79</v>
      </c>
      <c r="H24" s="81" t="s">
        <v>141</v>
      </c>
      <c r="I24" s="82">
        <v>41673</v>
      </c>
      <c r="J24" s="82">
        <v>41677</v>
      </c>
      <c r="K24" s="367" t="s">
        <v>79</v>
      </c>
      <c r="L24" s="85"/>
      <c r="M24" s="86"/>
      <c r="N24" s="55"/>
      <c r="O24" s="370"/>
      <c r="P24" s="334"/>
    </row>
    <row r="25" spans="1:16" ht="15.75" customHeight="1" thickBot="1" x14ac:dyDescent="0.3">
      <c r="A25" s="60"/>
      <c r="B25" t="s">
        <v>161</v>
      </c>
      <c r="C25" s="83" t="s">
        <v>150</v>
      </c>
      <c r="D25" s="89" t="s">
        <v>151</v>
      </c>
      <c r="E25" s="26" t="s">
        <v>153</v>
      </c>
      <c r="F25" s="81"/>
      <c r="G25" s="26" t="s">
        <v>79</v>
      </c>
      <c r="H25" s="81" t="s">
        <v>141</v>
      </c>
      <c r="I25" s="82">
        <v>41673</v>
      </c>
      <c r="J25" s="82">
        <v>41677</v>
      </c>
      <c r="K25" s="367" t="s">
        <v>79</v>
      </c>
      <c r="L25" s="85"/>
      <c r="M25" s="86"/>
      <c r="N25" s="55"/>
      <c r="O25" s="370"/>
      <c r="P25" s="334"/>
    </row>
    <row r="26" spans="1:16" ht="15.75" customHeight="1" thickBot="1" x14ac:dyDescent="0.3">
      <c r="A26" s="60"/>
      <c r="B26" t="s">
        <v>162</v>
      </c>
      <c r="C26" s="83" t="s">
        <v>150</v>
      </c>
      <c r="D26" s="89" t="s">
        <v>151</v>
      </c>
      <c r="E26" s="26" t="s">
        <v>153</v>
      </c>
      <c r="F26" s="81"/>
      <c r="G26" s="26" t="s">
        <v>79</v>
      </c>
      <c r="H26" s="81" t="s">
        <v>141</v>
      </c>
      <c r="I26" s="82">
        <v>41673</v>
      </c>
      <c r="J26" s="82">
        <v>41677</v>
      </c>
      <c r="K26" s="367" t="s">
        <v>79</v>
      </c>
      <c r="L26" s="85"/>
      <c r="M26" s="86"/>
      <c r="N26" s="55"/>
      <c r="O26" s="370"/>
      <c r="P26" s="334"/>
    </row>
    <row r="27" spans="1:16" ht="15.75" customHeight="1" thickBot="1" x14ac:dyDescent="0.3">
      <c r="A27" s="60"/>
      <c r="B27" t="s">
        <v>163</v>
      </c>
      <c r="C27" s="83" t="s">
        <v>150</v>
      </c>
      <c r="D27" s="89" t="s">
        <v>151</v>
      </c>
      <c r="E27" s="26" t="s">
        <v>153</v>
      </c>
      <c r="F27" s="81"/>
      <c r="G27" s="26" t="s">
        <v>79</v>
      </c>
      <c r="H27" s="81" t="s">
        <v>141</v>
      </c>
      <c r="I27" s="82">
        <v>41673</v>
      </c>
      <c r="J27" s="82">
        <v>41677</v>
      </c>
      <c r="K27" s="367" t="s">
        <v>79</v>
      </c>
      <c r="L27" s="85"/>
      <c r="M27" s="86"/>
      <c r="N27" s="55"/>
      <c r="O27" s="370"/>
      <c r="P27" s="334"/>
    </row>
    <row r="28" spans="1:16" ht="15.75" customHeight="1" thickBot="1" x14ac:dyDescent="0.3">
      <c r="A28" s="60"/>
      <c r="B28" s="57" t="s">
        <v>164</v>
      </c>
      <c r="C28" s="83" t="s">
        <v>150</v>
      </c>
      <c r="D28" s="89" t="s">
        <v>151</v>
      </c>
      <c r="E28" s="26" t="s">
        <v>153</v>
      </c>
      <c r="F28" s="81"/>
      <c r="G28" s="26" t="s">
        <v>79</v>
      </c>
      <c r="H28" s="81" t="s">
        <v>141</v>
      </c>
      <c r="I28" s="82">
        <v>41673</v>
      </c>
      <c r="J28" s="82">
        <v>41677</v>
      </c>
      <c r="K28" s="367" t="s">
        <v>79</v>
      </c>
      <c r="L28" s="85"/>
      <c r="M28" s="86"/>
      <c r="N28" s="55"/>
      <c r="O28" s="370"/>
      <c r="P28" s="334"/>
    </row>
    <row r="29" spans="1:16" ht="15.75" customHeight="1" thickBot="1" x14ac:dyDescent="0.3">
      <c r="A29" s="60"/>
      <c r="B29" s="24" t="s">
        <v>165</v>
      </c>
      <c r="C29" s="83" t="s">
        <v>150</v>
      </c>
      <c r="D29" s="89" t="s">
        <v>151</v>
      </c>
      <c r="E29" s="26" t="s">
        <v>153</v>
      </c>
      <c r="F29" s="81"/>
      <c r="G29" s="26" t="s">
        <v>79</v>
      </c>
      <c r="H29" s="81" t="s">
        <v>141</v>
      </c>
      <c r="I29" s="82">
        <v>41673</v>
      </c>
      <c r="J29" s="82">
        <v>41677</v>
      </c>
      <c r="K29" s="367" t="s">
        <v>79</v>
      </c>
      <c r="L29" s="85"/>
      <c r="M29" s="86"/>
      <c r="N29" s="55"/>
      <c r="O29" s="370"/>
      <c r="P29" s="334"/>
    </row>
    <row r="30" spans="1:16" ht="15.75" customHeight="1" thickBot="1" x14ac:dyDescent="0.3">
      <c r="A30" s="60"/>
      <c r="B30" t="s">
        <v>22</v>
      </c>
      <c r="C30" s="83" t="s">
        <v>150</v>
      </c>
      <c r="D30" s="89" t="s">
        <v>55</v>
      </c>
      <c r="E30" s="26" t="s">
        <v>153</v>
      </c>
      <c r="F30" s="81">
        <v>6.6</v>
      </c>
      <c r="G30" s="26" t="s">
        <v>145</v>
      </c>
      <c r="H30" s="81" t="s">
        <v>141</v>
      </c>
      <c r="I30" s="82">
        <v>41673</v>
      </c>
      <c r="J30" s="82">
        <v>41677</v>
      </c>
      <c r="K30" s="367" t="s">
        <v>79</v>
      </c>
      <c r="L30" s="85"/>
      <c r="M30" s="86"/>
      <c r="N30" s="55"/>
      <c r="O30" s="370"/>
      <c r="P30" s="334"/>
    </row>
    <row r="31" spans="1:16" ht="15.75" customHeight="1" thickBot="1" x14ac:dyDescent="0.3">
      <c r="A31" s="60"/>
      <c r="B31" s="57" t="s">
        <v>167</v>
      </c>
      <c r="C31" s="83" t="s">
        <v>150</v>
      </c>
      <c r="D31" s="89" t="s">
        <v>151</v>
      </c>
      <c r="E31" s="26" t="s">
        <v>153</v>
      </c>
      <c r="F31" s="81"/>
      <c r="G31" s="26" t="s">
        <v>79</v>
      </c>
      <c r="H31" s="81" t="s">
        <v>141</v>
      </c>
      <c r="I31" s="82">
        <v>41673</v>
      </c>
      <c r="J31" s="82">
        <v>41677</v>
      </c>
      <c r="K31" s="367" t="s">
        <v>79</v>
      </c>
      <c r="L31" s="85"/>
      <c r="M31" s="86"/>
      <c r="N31" s="55"/>
      <c r="O31" s="370"/>
      <c r="P31" s="334"/>
    </row>
    <row r="32" spans="1:16" ht="15.75" customHeight="1" thickBot="1" x14ac:dyDescent="0.3">
      <c r="A32" s="60"/>
      <c r="B32" s="24" t="s">
        <v>168</v>
      </c>
      <c r="C32" s="83" t="s">
        <v>150</v>
      </c>
      <c r="D32" s="89" t="s">
        <v>151</v>
      </c>
      <c r="E32" s="26" t="s">
        <v>153</v>
      </c>
      <c r="F32" s="81"/>
      <c r="G32" s="26" t="s">
        <v>79</v>
      </c>
      <c r="H32" s="81" t="s">
        <v>141</v>
      </c>
      <c r="I32" s="82">
        <v>41673</v>
      </c>
      <c r="J32" s="82">
        <v>41677</v>
      </c>
      <c r="K32" s="367" t="s">
        <v>79</v>
      </c>
      <c r="L32" s="85"/>
      <c r="M32" s="86"/>
      <c r="N32" s="55"/>
      <c r="O32" s="370"/>
      <c r="P32" s="334"/>
    </row>
    <row r="33" spans="1:16" ht="15.75" customHeight="1" thickBot="1" x14ac:dyDescent="0.3">
      <c r="A33" s="60"/>
      <c r="B33" s="48" t="s">
        <v>174</v>
      </c>
      <c r="C33" s="83" t="s">
        <v>150</v>
      </c>
      <c r="D33" s="89" t="s">
        <v>151</v>
      </c>
      <c r="E33" s="26" t="s">
        <v>153</v>
      </c>
      <c r="F33" s="81"/>
      <c r="G33" s="26" t="s">
        <v>79</v>
      </c>
      <c r="H33" s="81" t="s">
        <v>141</v>
      </c>
      <c r="I33" s="82">
        <v>41673</v>
      </c>
      <c r="J33" s="82">
        <v>41677</v>
      </c>
      <c r="K33" s="367" t="s">
        <v>79</v>
      </c>
      <c r="L33" s="85"/>
      <c r="M33" s="86"/>
      <c r="N33" s="55"/>
      <c r="O33" s="370"/>
      <c r="P33" s="334"/>
    </row>
    <row r="34" spans="1:16" ht="15.75" customHeight="1" thickBot="1" x14ac:dyDescent="0.3">
      <c r="A34" s="60"/>
      <c r="B34" s="48" t="s">
        <v>176</v>
      </c>
      <c r="C34" s="83" t="s">
        <v>150</v>
      </c>
      <c r="D34" s="89" t="s">
        <v>151</v>
      </c>
      <c r="E34" s="26" t="s">
        <v>153</v>
      </c>
      <c r="F34" s="81"/>
      <c r="G34" s="26" t="s">
        <v>79</v>
      </c>
      <c r="H34" s="81" t="s">
        <v>141</v>
      </c>
      <c r="I34" s="82">
        <v>41673</v>
      </c>
      <c r="J34" s="82">
        <v>41677</v>
      </c>
      <c r="K34" s="367" t="s">
        <v>79</v>
      </c>
      <c r="L34" s="85"/>
      <c r="M34" s="86"/>
      <c r="N34" s="55"/>
      <c r="O34" s="370"/>
      <c r="P34" s="334"/>
    </row>
    <row r="35" spans="1:16" ht="15.75" customHeight="1" thickBot="1" x14ac:dyDescent="0.3">
      <c r="A35" s="60"/>
      <c r="B35" s="24" t="s">
        <v>178</v>
      </c>
      <c r="C35" s="83" t="s">
        <v>150</v>
      </c>
      <c r="D35" s="89" t="s">
        <v>151</v>
      </c>
      <c r="E35" s="26" t="s">
        <v>153</v>
      </c>
      <c r="F35" s="81"/>
      <c r="G35" s="26" t="s">
        <v>79</v>
      </c>
      <c r="H35" s="81" t="s">
        <v>141</v>
      </c>
      <c r="I35" s="82">
        <v>41673</v>
      </c>
      <c r="J35" s="82">
        <v>41677</v>
      </c>
      <c r="K35" s="367" t="s">
        <v>79</v>
      </c>
      <c r="L35" s="85"/>
      <c r="M35" s="86"/>
      <c r="N35" s="55"/>
      <c r="O35" s="370"/>
      <c r="P35" s="334"/>
    </row>
    <row r="36" spans="1:16" ht="15.75" customHeight="1" x14ac:dyDescent="0.25">
      <c r="A36" s="60"/>
      <c r="C36" s="402"/>
      <c r="D36" s="403"/>
      <c r="E36" s="404"/>
      <c r="F36" s="181"/>
      <c r="G36" s="404"/>
      <c r="H36" s="181"/>
      <c r="I36" s="405"/>
      <c r="J36" s="405"/>
      <c r="K36" s="407"/>
      <c r="L36" s="361"/>
      <c r="M36" s="362"/>
      <c r="N36" s="363"/>
      <c r="O36" s="371"/>
      <c r="P36" s="391"/>
    </row>
    <row r="37" spans="1:16" ht="15.75" customHeight="1" x14ac:dyDescent="0.25">
      <c r="A37" s="150"/>
      <c r="B37" s="24" t="s">
        <v>156</v>
      </c>
      <c r="C37" s="56" t="s">
        <v>150</v>
      </c>
      <c r="D37" s="9" t="s">
        <v>151</v>
      </c>
      <c r="E37" s="26" t="s">
        <v>153</v>
      </c>
      <c r="F37" s="56"/>
      <c r="G37" s="26" t="s">
        <v>79</v>
      </c>
      <c r="H37" s="56"/>
      <c r="I37" s="56">
        <v>2015</v>
      </c>
      <c r="J37" s="364"/>
      <c r="K37" s="93"/>
      <c r="L37" s="85"/>
      <c r="M37" s="86"/>
      <c r="N37" s="55"/>
      <c r="O37" s="370"/>
      <c r="P37" s="334"/>
    </row>
    <row r="38" spans="1:16" ht="15.75" customHeight="1" x14ac:dyDescent="0.25">
      <c r="A38" s="150"/>
      <c r="B38" s="24" t="s">
        <v>157</v>
      </c>
      <c r="C38" s="56" t="s">
        <v>150</v>
      </c>
      <c r="D38" s="9" t="s">
        <v>151</v>
      </c>
      <c r="E38" s="26" t="s">
        <v>153</v>
      </c>
      <c r="F38" s="56"/>
      <c r="G38" s="26" t="s">
        <v>79</v>
      </c>
      <c r="H38" s="56"/>
      <c r="I38" s="56">
        <v>2015</v>
      </c>
      <c r="J38" s="364"/>
      <c r="K38" s="93"/>
      <c r="L38" s="85"/>
      <c r="M38" s="86"/>
      <c r="N38" s="55"/>
      <c r="O38" s="370"/>
      <c r="P38" s="334"/>
    </row>
    <row r="39" spans="1:16" ht="15.75" customHeight="1" x14ac:dyDescent="0.25">
      <c r="A39" s="150"/>
      <c r="B39" s="24" t="s">
        <v>158</v>
      </c>
      <c r="C39" s="56" t="s">
        <v>150</v>
      </c>
      <c r="D39" s="9" t="s">
        <v>151</v>
      </c>
      <c r="E39" s="26" t="s">
        <v>153</v>
      </c>
      <c r="F39" s="56"/>
      <c r="G39" s="26" t="s">
        <v>79</v>
      </c>
      <c r="H39" s="56"/>
      <c r="I39" s="56">
        <v>2015</v>
      </c>
      <c r="J39" s="364"/>
      <c r="K39" s="93"/>
      <c r="L39" s="85"/>
      <c r="M39" s="86"/>
      <c r="N39" s="55"/>
      <c r="O39" s="370"/>
      <c r="P39" s="334"/>
    </row>
    <row r="40" spans="1:16" ht="15.75" customHeight="1" x14ac:dyDescent="0.25">
      <c r="A40" s="150"/>
      <c r="B40" s="24" t="s">
        <v>160</v>
      </c>
      <c r="C40" s="56" t="s">
        <v>150</v>
      </c>
      <c r="D40" s="9" t="s">
        <v>151</v>
      </c>
      <c r="E40" s="26" t="s">
        <v>153</v>
      </c>
      <c r="F40" s="56"/>
      <c r="G40" s="26" t="s">
        <v>79</v>
      </c>
      <c r="H40" s="56"/>
      <c r="I40" s="56">
        <v>2015</v>
      </c>
      <c r="J40" s="364"/>
      <c r="K40" s="93"/>
      <c r="L40" s="85"/>
      <c r="M40" s="86"/>
      <c r="N40" s="55"/>
      <c r="O40" s="370"/>
      <c r="P40" s="334"/>
    </row>
    <row r="41" spans="1:16" ht="15.75" customHeight="1" x14ac:dyDescent="0.25">
      <c r="A41" s="150"/>
      <c r="B41" s="24" t="s">
        <v>161</v>
      </c>
      <c r="C41" s="56" t="s">
        <v>150</v>
      </c>
      <c r="D41" s="9" t="s">
        <v>151</v>
      </c>
      <c r="E41" s="26" t="s">
        <v>153</v>
      </c>
      <c r="F41" s="56"/>
      <c r="G41" s="26" t="s">
        <v>79</v>
      </c>
      <c r="H41" s="56"/>
      <c r="I41" s="56">
        <v>2015</v>
      </c>
      <c r="J41" s="364"/>
      <c r="K41" s="93"/>
      <c r="L41" s="85"/>
      <c r="M41" s="86"/>
      <c r="N41" s="55"/>
      <c r="O41" s="370"/>
      <c r="P41" s="334"/>
    </row>
    <row r="42" spans="1:16" ht="15.75" customHeight="1" x14ac:dyDescent="0.25">
      <c r="A42" s="150"/>
      <c r="B42" s="24" t="s">
        <v>162</v>
      </c>
      <c r="C42" s="56" t="s">
        <v>150</v>
      </c>
      <c r="D42" s="9" t="s">
        <v>151</v>
      </c>
      <c r="E42" s="26" t="s">
        <v>153</v>
      </c>
      <c r="F42" s="56"/>
      <c r="G42" s="26" t="s">
        <v>79</v>
      </c>
      <c r="H42" s="56"/>
      <c r="I42" s="56">
        <v>2015</v>
      </c>
      <c r="J42" s="364"/>
      <c r="K42" s="93"/>
      <c r="L42" s="85"/>
      <c r="M42" s="86"/>
      <c r="N42" s="55"/>
      <c r="O42" s="370"/>
      <c r="P42" s="334"/>
    </row>
    <row r="43" spans="1:16" ht="15.75" customHeight="1" x14ac:dyDescent="0.25">
      <c r="A43" s="150"/>
      <c r="B43" s="24" t="s">
        <v>163</v>
      </c>
      <c r="C43" s="56" t="s">
        <v>150</v>
      </c>
      <c r="D43" s="9" t="s">
        <v>151</v>
      </c>
      <c r="E43" s="26" t="s">
        <v>153</v>
      </c>
      <c r="F43" s="56"/>
      <c r="G43" s="26" t="s">
        <v>79</v>
      </c>
      <c r="H43" s="56"/>
      <c r="I43" s="56">
        <v>2015</v>
      </c>
      <c r="J43" s="364"/>
      <c r="K43" s="93"/>
      <c r="L43" s="85"/>
      <c r="M43" s="86"/>
      <c r="N43" s="55"/>
      <c r="O43" s="370"/>
      <c r="P43" s="334"/>
    </row>
    <row r="44" spans="1:16" ht="15.75" customHeight="1" x14ac:dyDescent="0.25">
      <c r="A44" s="150"/>
      <c r="B44" s="57" t="s">
        <v>164</v>
      </c>
      <c r="C44" s="56" t="s">
        <v>150</v>
      </c>
      <c r="D44" s="9" t="s">
        <v>151</v>
      </c>
      <c r="E44" s="26" t="s">
        <v>153</v>
      </c>
      <c r="F44" s="56"/>
      <c r="G44" s="26" t="s">
        <v>79</v>
      </c>
      <c r="H44" s="56"/>
      <c r="I44" s="56">
        <v>2015</v>
      </c>
      <c r="J44" s="364"/>
      <c r="K44" s="93"/>
      <c r="L44" s="85"/>
      <c r="M44" s="86"/>
      <c r="N44" s="55"/>
      <c r="O44" s="370"/>
      <c r="P44" s="334"/>
    </row>
    <row r="45" spans="1:16" ht="15.75" customHeight="1" x14ac:dyDescent="0.25">
      <c r="A45" s="150"/>
      <c r="B45" s="24" t="s">
        <v>165</v>
      </c>
      <c r="C45" s="56" t="s">
        <v>150</v>
      </c>
      <c r="D45" s="9" t="s">
        <v>151</v>
      </c>
      <c r="E45" s="26" t="s">
        <v>153</v>
      </c>
      <c r="F45" s="56"/>
      <c r="G45" s="26" t="s">
        <v>79</v>
      </c>
      <c r="H45" s="56"/>
      <c r="I45" s="56">
        <v>2015</v>
      </c>
      <c r="J45" s="364"/>
      <c r="K45" s="93"/>
      <c r="L45" s="85"/>
      <c r="M45" s="86"/>
      <c r="N45" s="55"/>
      <c r="O45" s="370"/>
      <c r="P45" s="334"/>
    </row>
    <row r="46" spans="1:16" ht="15.75" customHeight="1" x14ac:dyDescent="0.25">
      <c r="A46" s="150"/>
      <c r="B46" s="24" t="s">
        <v>22</v>
      </c>
      <c r="C46" s="56" t="s">
        <v>150</v>
      </c>
      <c r="D46" s="9" t="s">
        <v>55</v>
      </c>
      <c r="E46" s="26" t="s">
        <v>153</v>
      </c>
      <c r="F46" s="56"/>
      <c r="G46" s="26" t="s">
        <v>145</v>
      </c>
      <c r="H46" s="56"/>
      <c r="I46" s="56">
        <v>2015</v>
      </c>
      <c r="J46" s="364"/>
      <c r="K46" s="93"/>
      <c r="L46" s="85"/>
      <c r="M46" s="86"/>
      <c r="N46" s="55"/>
      <c r="O46" s="370"/>
      <c r="P46" s="334"/>
    </row>
    <row r="47" spans="1:16" ht="15.75" customHeight="1" x14ac:dyDescent="0.25">
      <c r="A47" s="150"/>
      <c r="B47" s="57" t="s">
        <v>167</v>
      </c>
      <c r="C47" s="56" t="s">
        <v>150</v>
      </c>
      <c r="D47" s="9" t="s">
        <v>151</v>
      </c>
      <c r="E47" s="26" t="s">
        <v>153</v>
      </c>
      <c r="F47" s="56"/>
      <c r="G47" s="26" t="s">
        <v>79</v>
      </c>
      <c r="H47" s="56"/>
      <c r="I47" s="56">
        <v>2015</v>
      </c>
      <c r="J47" s="364"/>
      <c r="K47" s="93"/>
      <c r="L47" s="85"/>
      <c r="M47" s="86"/>
      <c r="N47" s="55"/>
      <c r="O47" s="370"/>
      <c r="P47" s="334"/>
    </row>
    <row r="48" spans="1:16" ht="15" customHeight="1" x14ac:dyDescent="0.25">
      <c r="A48" s="150"/>
      <c r="B48" s="24" t="s">
        <v>168</v>
      </c>
      <c r="C48" s="56" t="s">
        <v>150</v>
      </c>
      <c r="D48" s="9" t="s">
        <v>151</v>
      </c>
      <c r="E48" s="26" t="s">
        <v>153</v>
      </c>
      <c r="F48" s="56"/>
      <c r="G48" s="26" t="s">
        <v>79</v>
      </c>
      <c r="H48" s="56"/>
      <c r="I48" s="56">
        <v>2015</v>
      </c>
      <c r="J48" s="364"/>
      <c r="K48" s="93"/>
      <c r="L48" s="85"/>
      <c r="M48" s="86"/>
      <c r="N48" s="55"/>
      <c r="O48" s="370"/>
      <c r="P48" s="334"/>
    </row>
    <row r="49" spans="1:16" x14ac:dyDescent="0.25">
      <c r="A49" s="58"/>
      <c r="B49" s="24" t="s">
        <v>174</v>
      </c>
      <c r="C49" s="56" t="s">
        <v>150</v>
      </c>
      <c r="D49" s="9" t="s">
        <v>151</v>
      </c>
      <c r="E49" s="26" t="s">
        <v>153</v>
      </c>
      <c r="F49" s="56"/>
      <c r="G49" s="26" t="s">
        <v>79</v>
      </c>
      <c r="H49" s="263"/>
      <c r="I49" s="56">
        <v>2015</v>
      </c>
      <c r="J49" s="406"/>
      <c r="K49" s="285"/>
      <c r="L49" s="85"/>
      <c r="M49" s="86"/>
      <c r="N49" s="55"/>
      <c r="O49" s="370"/>
      <c r="P49" s="334"/>
    </row>
    <row r="50" spans="1:16" x14ac:dyDescent="0.25">
      <c r="A50" s="54"/>
      <c r="B50" s="24" t="s">
        <v>176</v>
      </c>
      <c r="C50" s="56" t="s">
        <v>150</v>
      </c>
      <c r="D50" s="9" t="s">
        <v>151</v>
      </c>
      <c r="E50" s="26" t="s">
        <v>153</v>
      </c>
      <c r="F50" s="24"/>
      <c r="G50" s="26" t="s">
        <v>79</v>
      </c>
      <c r="H50" s="24"/>
      <c r="I50" s="56">
        <v>2015</v>
      </c>
      <c r="J50" s="24"/>
      <c r="K50" s="342"/>
      <c r="L50" s="63"/>
      <c r="M50" s="329"/>
      <c r="N50" s="51"/>
      <c r="O50" s="372"/>
      <c r="P50" s="51"/>
    </row>
    <row r="51" spans="1:16" x14ac:dyDescent="0.25">
      <c r="A51" s="24"/>
      <c r="B51" s="24" t="s">
        <v>178</v>
      </c>
      <c r="C51" s="56" t="s">
        <v>150</v>
      </c>
      <c r="D51" s="9" t="s">
        <v>151</v>
      </c>
      <c r="E51" s="26" t="s">
        <v>153</v>
      </c>
      <c r="F51" s="24"/>
      <c r="G51" s="26" t="s">
        <v>79</v>
      </c>
      <c r="H51" s="24"/>
      <c r="I51" s="56">
        <v>2015</v>
      </c>
      <c r="J51" s="24"/>
      <c r="K51" s="342"/>
      <c r="L51" s="63"/>
      <c r="M51" s="329"/>
      <c r="N51" s="51"/>
      <c r="O51" s="372"/>
      <c r="P51" s="51"/>
    </row>
    <row r="52" spans="1:16" x14ac:dyDescent="0.25">
      <c r="A52" s="329"/>
      <c r="B52" s="329"/>
      <c r="C52" s="329"/>
      <c r="D52" s="329"/>
      <c r="E52" s="329"/>
      <c r="F52" s="329"/>
      <c r="G52" s="329"/>
      <c r="H52" s="329"/>
      <c r="I52" s="329"/>
      <c r="J52" s="329"/>
      <c r="K52" s="343"/>
      <c r="L52" s="63"/>
      <c r="M52" s="329"/>
      <c r="N52" s="51"/>
      <c r="O52" s="372"/>
      <c r="P52" s="51"/>
    </row>
    <row r="53" spans="1:16" x14ac:dyDescent="0.25">
      <c r="A53" s="24"/>
      <c r="B53" s="24" t="s">
        <v>156</v>
      </c>
      <c r="C53" s="56" t="s">
        <v>150</v>
      </c>
      <c r="D53" s="9" t="s">
        <v>151</v>
      </c>
      <c r="E53" s="26" t="s">
        <v>153</v>
      </c>
      <c r="F53" s="24"/>
      <c r="G53" s="26" t="s">
        <v>79</v>
      </c>
      <c r="H53" s="24"/>
      <c r="I53" s="56">
        <v>2016</v>
      </c>
      <c r="J53" s="24"/>
      <c r="K53" s="342"/>
      <c r="L53" s="63"/>
      <c r="M53" s="329"/>
      <c r="N53" s="51"/>
      <c r="O53" s="372"/>
      <c r="P53" s="51"/>
    </row>
    <row r="54" spans="1:16" x14ac:dyDescent="0.25">
      <c r="A54" s="24"/>
      <c r="B54" s="24" t="s">
        <v>157</v>
      </c>
      <c r="C54" s="56" t="s">
        <v>150</v>
      </c>
      <c r="D54" s="9" t="s">
        <v>151</v>
      </c>
      <c r="E54" s="26" t="s">
        <v>153</v>
      </c>
      <c r="F54" s="24"/>
      <c r="G54" s="26" t="s">
        <v>79</v>
      </c>
      <c r="H54" s="24"/>
      <c r="I54" s="56">
        <v>2016</v>
      </c>
      <c r="J54" s="24"/>
      <c r="K54" s="342"/>
      <c r="L54" s="63"/>
      <c r="M54" s="329"/>
      <c r="N54" s="51"/>
      <c r="O54" s="372"/>
      <c r="P54" s="51"/>
    </row>
    <row r="55" spans="1:16" x14ac:dyDescent="0.25">
      <c r="A55" s="24"/>
      <c r="B55" s="24" t="s">
        <v>158</v>
      </c>
      <c r="C55" s="56" t="s">
        <v>150</v>
      </c>
      <c r="D55" s="9" t="s">
        <v>151</v>
      </c>
      <c r="E55" s="26" t="s">
        <v>153</v>
      </c>
      <c r="F55" s="24"/>
      <c r="G55" s="26" t="s">
        <v>79</v>
      </c>
      <c r="H55" s="24"/>
      <c r="I55" s="56">
        <v>2016</v>
      </c>
      <c r="J55" s="24"/>
      <c r="K55" s="342"/>
      <c r="L55" s="63"/>
      <c r="M55" s="329"/>
      <c r="N55" s="51"/>
      <c r="O55" s="372"/>
      <c r="P55" s="51"/>
    </row>
    <row r="56" spans="1:16" x14ac:dyDescent="0.25">
      <c r="A56" s="24"/>
      <c r="B56" s="24" t="s">
        <v>160</v>
      </c>
      <c r="C56" s="56" t="s">
        <v>150</v>
      </c>
      <c r="D56" s="9" t="s">
        <v>151</v>
      </c>
      <c r="E56" s="26" t="s">
        <v>153</v>
      </c>
      <c r="F56" s="24"/>
      <c r="G56" s="26" t="s">
        <v>79</v>
      </c>
      <c r="H56" s="24"/>
      <c r="I56" s="56">
        <v>2016</v>
      </c>
      <c r="J56" s="24"/>
      <c r="K56" s="342"/>
      <c r="L56" s="63"/>
      <c r="M56" s="329"/>
      <c r="N56" s="51"/>
      <c r="O56" s="372"/>
      <c r="P56" s="51"/>
    </row>
    <row r="57" spans="1:16" x14ac:dyDescent="0.25">
      <c r="A57" s="24"/>
      <c r="B57" s="24" t="s">
        <v>161</v>
      </c>
      <c r="C57" s="56" t="s">
        <v>150</v>
      </c>
      <c r="D57" s="9" t="s">
        <v>151</v>
      </c>
      <c r="E57" s="26" t="s">
        <v>153</v>
      </c>
      <c r="F57" s="24"/>
      <c r="G57" s="26" t="s">
        <v>79</v>
      </c>
      <c r="H57" s="24"/>
      <c r="I57" s="56">
        <v>2016</v>
      </c>
      <c r="J57" s="24"/>
      <c r="K57" s="342"/>
      <c r="L57" s="63"/>
      <c r="M57" s="329"/>
      <c r="N57" s="51"/>
      <c r="O57" s="372"/>
      <c r="P57" s="51"/>
    </row>
    <row r="58" spans="1:16" x14ac:dyDescent="0.25">
      <c r="A58" s="24"/>
      <c r="B58" s="24" t="s">
        <v>162</v>
      </c>
      <c r="C58" s="56" t="s">
        <v>150</v>
      </c>
      <c r="D58" s="9" t="s">
        <v>151</v>
      </c>
      <c r="E58" s="26" t="s">
        <v>153</v>
      </c>
      <c r="F58" s="24"/>
      <c r="G58" s="26" t="s">
        <v>79</v>
      </c>
      <c r="H58" s="24"/>
      <c r="I58" s="56">
        <v>2016</v>
      </c>
      <c r="J58" s="24"/>
      <c r="K58" s="342"/>
      <c r="L58" s="63"/>
      <c r="M58" s="329"/>
      <c r="N58" s="51"/>
      <c r="O58" s="372"/>
      <c r="P58" s="51"/>
    </row>
    <row r="59" spans="1:16" x14ac:dyDescent="0.25">
      <c r="A59" s="24"/>
      <c r="B59" s="24" t="s">
        <v>163</v>
      </c>
      <c r="C59" s="56" t="s">
        <v>150</v>
      </c>
      <c r="D59" s="9" t="s">
        <v>151</v>
      </c>
      <c r="E59" s="26" t="s">
        <v>153</v>
      </c>
      <c r="F59" s="24"/>
      <c r="G59" s="26" t="s">
        <v>79</v>
      </c>
      <c r="H59" s="24"/>
      <c r="I59" s="56">
        <v>2016</v>
      </c>
      <c r="J59" s="24"/>
      <c r="K59" s="342"/>
      <c r="L59" s="63"/>
      <c r="M59" s="329"/>
      <c r="N59" s="51"/>
      <c r="O59" s="372"/>
      <c r="P59" s="51"/>
    </row>
    <row r="60" spans="1:16" x14ac:dyDescent="0.25">
      <c r="A60" s="24"/>
      <c r="B60" s="57" t="s">
        <v>164</v>
      </c>
      <c r="C60" s="56" t="s">
        <v>150</v>
      </c>
      <c r="D60" s="9" t="s">
        <v>151</v>
      </c>
      <c r="E60" s="26" t="s">
        <v>153</v>
      </c>
      <c r="F60" s="24"/>
      <c r="G60" s="26" t="s">
        <v>79</v>
      </c>
      <c r="H60" s="24"/>
      <c r="I60" s="56">
        <v>2016</v>
      </c>
      <c r="J60" s="24"/>
      <c r="K60" s="342"/>
      <c r="L60" s="63"/>
      <c r="M60" s="329"/>
      <c r="N60" s="51"/>
      <c r="O60" s="372"/>
      <c r="P60" s="51"/>
    </row>
    <row r="61" spans="1:16" x14ac:dyDescent="0.25">
      <c r="A61" s="24"/>
      <c r="B61" s="24" t="s">
        <v>165</v>
      </c>
      <c r="C61" s="56" t="s">
        <v>150</v>
      </c>
      <c r="D61" s="9" t="s">
        <v>151</v>
      </c>
      <c r="E61" s="26" t="s">
        <v>153</v>
      </c>
      <c r="F61" s="24"/>
      <c r="G61" s="26" t="s">
        <v>79</v>
      </c>
      <c r="H61" s="24"/>
      <c r="I61" s="56">
        <v>2016</v>
      </c>
      <c r="J61" s="24"/>
      <c r="K61" s="342"/>
      <c r="L61" s="63"/>
      <c r="M61" s="329"/>
      <c r="N61" s="51"/>
      <c r="O61" s="372"/>
      <c r="P61" s="51"/>
    </row>
    <row r="62" spans="1:16" x14ac:dyDescent="0.25">
      <c r="A62" s="24"/>
      <c r="B62" s="24" t="s">
        <v>22</v>
      </c>
      <c r="C62" s="56" t="s">
        <v>150</v>
      </c>
      <c r="D62" s="9" t="s">
        <v>55</v>
      </c>
      <c r="E62" s="26" t="s">
        <v>153</v>
      </c>
      <c r="F62" s="24"/>
      <c r="G62" s="26" t="s">
        <v>145</v>
      </c>
      <c r="H62" s="24"/>
      <c r="I62" s="56">
        <v>2016</v>
      </c>
      <c r="J62" s="24"/>
      <c r="K62" s="342"/>
      <c r="L62" s="63"/>
      <c r="M62" s="329"/>
      <c r="N62" s="51"/>
      <c r="O62" s="372"/>
      <c r="P62" s="51"/>
    </row>
    <row r="63" spans="1:16" x14ac:dyDescent="0.25">
      <c r="A63" s="24"/>
      <c r="B63" s="57" t="s">
        <v>167</v>
      </c>
      <c r="C63" s="56" t="s">
        <v>150</v>
      </c>
      <c r="D63" s="9" t="s">
        <v>151</v>
      </c>
      <c r="E63" s="26" t="s">
        <v>153</v>
      </c>
      <c r="F63" s="24"/>
      <c r="G63" s="26" t="s">
        <v>79</v>
      </c>
      <c r="H63" s="24"/>
      <c r="I63" s="56">
        <v>2016</v>
      </c>
      <c r="J63" s="24"/>
      <c r="K63" s="342"/>
      <c r="L63" s="63"/>
      <c r="M63" s="329"/>
      <c r="N63" s="51"/>
      <c r="O63" s="372"/>
      <c r="P63" s="51"/>
    </row>
    <row r="64" spans="1:16" x14ac:dyDescent="0.25">
      <c r="A64" s="24"/>
      <c r="B64" s="24" t="s">
        <v>168</v>
      </c>
      <c r="C64" s="56" t="s">
        <v>150</v>
      </c>
      <c r="D64" s="9" t="s">
        <v>151</v>
      </c>
      <c r="E64" s="26" t="s">
        <v>153</v>
      </c>
      <c r="F64" s="24"/>
      <c r="G64" s="26" t="s">
        <v>79</v>
      </c>
      <c r="H64" s="24"/>
      <c r="I64" s="56">
        <v>2016</v>
      </c>
      <c r="J64" s="24"/>
      <c r="K64" s="342"/>
      <c r="L64" s="63"/>
      <c r="M64" s="329"/>
      <c r="N64" s="51"/>
      <c r="O64" s="372"/>
      <c r="P64" s="51"/>
    </row>
    <row r="65" spans="1:16" x14ac:dyDescent="0.25">
      <c r="A65" s="24"/>
      <c r="B65" s="24" t="s">
        <v>174</v>
      </c>
      <c r="C65" s="56" t="s">
        <v>150</v>
      </c>
      <c r="D65" s="9" t="s">
        <v>151</v>
      </c>
      <c r="E65" s="26" t="s">
        <v>153</v>
      </c>
      <c r="F65" s="24"/>
      <c r="G65" s="26" t="s">
        <v>79</v>
      </c>
      <c r="H65" s="24"/>
      <c r="I65" s="56">
        <v>2016</v>
      </c>
      <c r="J65" s="24"/>
      <c r="K65" s="342"/>
      <c r="L65" s="63"/>
      <c r="M65" s="329"/>
      <c r="N65" s="51"/>
      <c r="O65" s="372"/>
      <c r="P65" s="51"/>
    </row>
    <row r="66" spans="1:16" x14ac:dyDescent="0.25">
      <c r="A66" s="24"/>
      <c r="B66" s="24" t="s">
        <v>176</v>
      </c>
      <c r="C66" s="56" t="s">
        <v>150</v>
      </c>
      <c r="D66" s="9" t="s">
        <v>151</v>
      </c>
      <c r="E66" s="26" t="s">
        <v>153</v>
      </c>
      <c r="F66" s="24"/>
      <c r="G66" s="26" t="s">
        <v>79</v>
      </c>
      <c r="H66" s="24"/>
      <c r="I66" s="56">
        <v>2016</v>
      </c>
      <c r="J66" s="24"/>
      <c r="K66" s="342"/>
      <c r="L66" s="63"/>
      <c r="M66" s="329"/>
      <c r="N66" s="51"/>
      <c r="O66" s="372"/>
      <c r="P66" s="51"/>
    </row>
    <row r="67" spans="1:16" x14ac:dyDescent="0.25">
      <c r="A67" s="24"/>
      <c r="B67" s="24" t="s">
        <v>178</v>
      </c>
      <c r="C67" s="56" t="s">
        <v>150</v>
      </c>
      <c r="D67" s="9" t="s">
        <v>151</v>
      </c>
      <c r="E67" s="26" t="s">
        <v>153</v>
      </c>
      <c r="F67" s="24"/>
      <c r="G67" s="26" t="s">
        <v>79</v>
      </c>
      <c r="H67" s="24"/>
      <c r="I67" s="56">
        <v>2016</v>
      </c>
      <c r="J67" s="24"/>
      <c r="K67" s="342"/>
      <c r="L67" s="63"/>
      <c r="M67" s="329"/>
      <c r="N67" s="51"/>
      <c r="O67" s="372"/>
      <c r="P67" s="51"/>
    </row>
    <row r="68" spans="1:16" x14ac:dyDescent="0.25">
      <c r="A68" s="190"/>
      <c r="B68" s="190"/>
      <c r="C68" s="190"/>
      <c r="D68" s="190"/>
      <c r="E68" s="190"/>
      <c r="F68" s="190"/>
      <c r="G68" s="190"/>
      <c r="H68" s="190"/>
      <c r="I68" s="190"/>
      <c r="J68" s="190"/>
      <c r="K68" s="190"/>
      <c r="L68" s="189"/>
      <c r="M68" s="190"/>
      <c r="N68" s="194"/>
      <c r="O68" s="190"/>
      <c r="P68" s="194"/>
    </row>
    <row r="69" spans="1:16" x14ac:dyDescent="0.25">
      <c r="A69" s="24"/>
      <c r="B69" s="24" t="s">
        <v>156</v>
      </c>
      <c r="C69" s="56" t="s">
        <v>150</v>
      </c>
      <c r="D69" s="9" t="s">
        <v>151</v>
      </c>
      <c r="E69" s="26" t="s">
        <v>153</v>
      </c>
      <c r="F69" s="24"/>
      <c r="G69" s="26" t="s">
        <v>79</v>
      </c>
      <c r="H69" s="24"/>
      <c r="I69" s="56">
        <v>2017</v>
      </c>
      <c r="J69" s="24"/>
      <c r="K69" s="342"/>
      <c r="L69" s="63"/>
      <c r="M69" s="329"/>
      <c r="N69" s="51"/>
      <c r="O69" s="372"/>
      <c r="P69" s="51"/>
    </row>
    <row r="70" spans="1:16" x14ac:dyDescent="0.25">
      <c r="A70" s="24"/>
      <c r="B70" s="24" t="s">
        <v>157</v>
      </c>
      <c r="C70" s="56" t="s">
        <v>150</v>
      </c>
      <c r="D70" s="9" t="s">
        <v>151</v>
      </c>
      <c r="E70" s="26" t="s">
        <v>153</v>
      </c>
      <c r="F70" s="24"/>
      <c r="G70" s="26" t="s">
        <v>79</v>
      </c>
      <c r="H70" s="24"/>
      <c r="I70" s="56">
        <v>2017</v>
      </c>
      <c r="J70" s="24"/>
      <c r="K70" s="342"/>
      <c r="L70" s="63"/>
      <c r="M70" s="329"/>
      <c r="N70" s="51"/>
      <c r="O70" s="372"/>
      <c r="P70" s="51"/>
    </row>
    <row r="71" spans="1:16" x14ac:dyDescent="0.25">
      <c r="A71" s="24"/>
      <c r="B71" s="24" t="s">
        <v>158</v>
      </c>
      <c r="C71" s="56" t="s">
        <v>150</v>
      </c>
      <c r="D71" s="9" t="s">
        <v>151</v>
      </c>
      <c r="E71" s="26" t="s">
        <v>153</v>
      </c>
      <c r="F71" s="24"/>
      <c r="G71" s="26" t="s">
        <v>79</v>
      </c>
      <c r="H71" s="24"/>
      <c r="I71" s="56">
        <v>2017</v>
      </c>
      <c r="J71" s="24"/>
      <c r="K71" s="342"/>
      <c r="L71" s="63"/>
      <c r="M71" s="329"/>
      <c r="N71" s="51"/>
      <c r="O71" s="372"/>
      <c r="P71" s="51"/>
    </row>
    <row r="72" spans="1:16" x14ac:dyDescent="0.25">
      <c r="A72" s="24"/>
      <c r="B72" s="24" t="s">
        <v>160</v>
      </c>
      <c r="C72" s="56" t="s">
        <v>150</v>
      </c>
      <c r="D72" s="9" t="s">
        <v>151</v>
      </c>
      <c r="E72" s="26" t="s">
        <v>153</v>
      </c>
      <c r="F72" s="24"/>
      <c r="G72" s="26" t="s">
        <v>79</v>
      </c>
      <c r="H72" s="24"/>
      <c r="I72" s="56">
        <v>2017</v>
      </c>
      <c r="J72" s="24"/>
      <c r="K72" s="342"/>
      <c r="L72" s="63"/>
      <c r="M72" s="329"/>
      <c r="N72" s="51"/>
      <c r="O72" s="372"/>
      <c r="P72" s="51"/>
    </row>
    <row r="73" spans="1:16" x14ac:dyDescent="0.25">
      <c r="A73" s="24"/>
      <c r="B73" s="24" t="s">
        <v>161</v>
      </c>
      <c r="C73" s="56" t="s">
        <v>150</v>
      </c>
      <c r="D73" s="9" t="s">
        <v>151</v>
      </c>
      <c r="E73" s="26" t="s">
        <v>153</v>
      </c>
      <c r="F73" s="24"/>
      <c r="G73" s="26" t="s">
        <v>79</v>
      </c>
      <c r="H73" s="24"/>
      <c r="I73" s="56">
        <v>2017</v>
      </c>
      <c r="J73" s="24"/>
      <c r="K73" s="342"/>
      <c r="L73" s="63"/>
      <c r="M73" s="329"/>
      <c r="N73" s="51"/>
      <c r="O73" s="372"/>
      <c r="P73" s="51"/>
    </row>
    <row r="74" spans="1:16" x14ac:dyDescent="0.25">
      <c r="A74" s="24"/>
      <c r="B74" s="24" t="s">
        <v>162</v>
      </c>
      <c r="C74" s="56" t="s">
        <v>150</v>
      </c>
      <c r="D74" s="9" t="s">
        <v>151</v>
      </c>
      <c r="E74" s="26" t="s">
        <v>153</v>
      </c>
      <c r="F74" s="24"/>
      <c r="G74" s="26" t="s">
        <v>79</v>
      </c>
      <c r="H74" s="24"/>
      <c r="I74" s="56">
        <v>2017</v>
      </c>
      <c r="J74" s="24"/>
      <c r="K74" s="342"/>
      <c r="L74" s="63"/>
      <c r="M74" s="329"/>
      <c r="N74" s="51"/>
      <c r="O74" s="372"/>
      <c r="P74" s="51"/>
    </row>
    <row r="75" spans="1:16" x14ac:dyDescent="0.25">
      <c r="A75" s="24"/>
      <c r="B75" s="24" t="s">
        <v>163</v>
      </c>
      <c r="C75" s="56" t="s">
        <v>150</v>
      </c>
      <c r="D75" s="9" t="s">
        <v>151</v>
      </c>
      <c r="E75" s="26" t="s">
        <v>153</v>
      </c>
      <c r="F75" s="24"/>
      <c r="G75" s="26" t="s">
        <v>79</v>
      </c>
      <c r="H75" s="24"/>
      <c r="I75" s="56">
        <v>2017</v>
      </c>
      <c r="J75" s="24"/>
      <c r="K75" s="342"/>
      <c r="L75" s="63"/>
      <c r="M75" s="329"/>
      <c r="N75" s="51"/>
      <c r="O75" s="372"/>
      <c r="P75" s="51"/>
    </row>
    <row r="76" spans="1:16" x14ac:dyDescent="0.25">
      <c r="A76" s="24"/>
      <c r="B76" s="57" t="s">
        <v>164</v>
      </c>
      <c r="C76" s="56" t="s">
        <v>150</v>
      </c>
      <c r="D76" s="9" t="s">
        <v>151</v>
      </c>
      <c r="E76" s="26" t="s">
        <v>153</v>
      </c>
      <c r="F76" s="24"/>
      <c r="G76" s="26" t="s">
        <v>79</v>
      </c>
      <c r="H76" s="24"/>
      <c r="I76" s="56">
        <v>2017</v>
      </c>
      <c r="J76" s="24"/>
      <c r="K76" s="342"/>
      <c r="L76" s="63"/>
      <c r="M76" s="329"/>
      <c r="N76" s="51"/>
      <c r="O76" s="372"/>
      <c r="P76" s="51"/>
    </row>
    <row r="77" spans="1:16" x14ac:dyDescent="0.25">
      <c r="A77" s="24"/>
      <c r="B77" s="24" t="s">
        <v>165</v>
      </c>
      <c r="C77" s="56" t="s">
        <v>150</v>
      </c>
      <c r="D77" s="9" t="s">
        <v>151</v>
      </c>
      <c r="E77" s="26" t="s">
        <v>153</v>
      </c>
      <c r="F77" s="24"/>
      <c r="G77" s="26" t="s">
        <v>79</v>
      </c>
      <c r="H77" s="24"/>
      <c r="I77" s="56">
        <v>2017</v>
      </c>
      <c r="J77" s="24"/>
      <c r="K77" s="342"/>
      <c r="L77" s="63"/>
      <c r="M77" s="329"/>
      <c r="N77" s="51"/>
      <c r="O77" s="372"/>
      <c r="P77" s="51"/>
    </row>
    <row r="78" spans="1:16" x14ac:dyDescent="0.25">
      <c r="A78" s="24"/>
      <c r="B78" s="24" t="s">
        <v>22</v>
      </c>
      <c r="C78" s="56" t="s">
        <v>150</v>
      </c>
      <c r="D78" s="9" t="s">
        <v>55</v>
      </c>
      <c r="E78" s="26" t="s">
        <v>153</v>
      </c>
      <c r="F78" s="24"/>
      <c r="G78" s="26" t="s">
        <v>145</v>
      </c>
      <c r="H78" s="24"/>
      <c r="I78" s="56">
        <v>2017</v>
      </c>
      <c r="J78" s="24"/>
      <c r="K78" s="342"/>
      <c r="L78" s="63"/>
      <c r="M78" s="329"/>
      <c r="N78" s="51"/>
      <c r="O78" s="372"/>
      <c r="P78" s="51"/>
    </row>
    <row r="79" spans="1:16" x14ac:dyDescent="0.25">
      <c r="A79" s="24"/>
      <c r="B79" s="57" t="s">
        <v>167</v>
      </c>
      <c r="C79" s="56" t="s">
        <v>150</v>
      </c>
      <c r="D79" s="9" t="s">
        <v>151</v>
      </c>
      <c r="E79" s="26" t="s">
        <v>153</v>
      </c>
      <c r="F79" s="24"/>
      <c r="G79" s="26" t="s">
        <v>79</v>
      </c>
      <c r="H79" s="24"/>
      <c r="I79" s="56">
        <v>2017</v>
      </c>
      <c r="J79" s="24"/>
      <c r="K79" s="342"/>
      <c r="L79" s="63"/>
      <c r="M79" s="329"/>
      <c r="N79" s="51"/>
      <c r="O79" s="372"/>
      <c r="P79" s="51"/>
    </row>
    <row r="80" spans="1:16" x14ac:dyDescent="0.25">
      <c r="A80" s="24"/>
      <c r="B80" s="24" t="s">
        <v>168</v>
      </c>
      <c r="C80" s="56" t="s">
        <v>150</v>
      </c>
      <c r="D80" s="9" t="s">
        <v>151</v>
      </c>
      <c r="E80" s="26" t="s">
        <v>153</v>
      </c>
      <c r="F80" s="24"/>
      <c r="G80" s="26" t="s">
        <v>79</v>
      </c>
      <c r="H80" s="24"/>
      <c r="I80" s="56">
        <v>2017</v>
      </c>
      <c r="J80" s="24"/>
      <c r="K80" s="342"/>
      <c r="L80" s="63"/>
      <c r="M80" s="329"/>
      <c r="N80" s="51"/>
      <c r="O80" s="372"/>
      <c r="P80" s="51"/>
    </row>
    <row r="81" spans="1:16" x14ac:dyDescent="0.25">
      <c r="A81" s="24"/>
      <c r="B81" s="24" t="s">
        <v>174</v>
      </c>
      <c r="C81" s="56" t="s">
        <v>150</v>
      </c>
      <c r="D81" s="9" t="s">
        <v>151</v>
      </c>
      <c r="E81" s="26" t="s">
        <v>153</v>
      </c>
      <c r="F81" s="24"/>
      <c r="G81" s="26" t="s">
        <v>79</v>
      </c>
      <c r="H81" s="24"/>
      <c r="I81" s="56">
        <v>2017</v>
      </c>
      <c r="J81" s="24"/>
      <c r="K81" s="342"/>
      <c r="L81" s="63"/>
      <c r="M81" s="329"/>
      <c r="N81" s="51"/>
      <c r="O81" s="372"/>
      <c r="P81" s="51"/>
    </row>
    <row r="82" spans="1:16" x14ac:dyDescent="0.25">
      <c r="A82" s="24"/>
      <c r="B82" s="24" t="s">
        <v>176</v>
      </c>
      <c r="C82" s="56" t="s">
        <v>150</v>
      </c>
      <c r="D82" s="9" t="s">
        <v>151</v>
      </c>
      <c r="E82" s="26" t="s">
        <v>153</v>
      </c>
      <c r="F82" s="24"/>
      <c r="G82" s="26" t="s">
        <v>79</v>
      </c>
      <c r="H82" s="24"/>
      <c r="I82" s="56">
        <v>2017</v>
      </c>
      <c r="J82" s="24"/>
      <c r="K82" s="342"/>
      <c r="L82" s="63"/>
      <c r="M82" s="329"/>
      <c r="N82" s="51"/>
      <c r="O82" s="372"/>
      <c r="P82" s="51"/>
    </row>
    <row r="83" spans="1:16" ht="15.75" thickBot="1" x14ac:dyDescent="0.3">
      <c r="A83" s="24"/>
      <c r="B83" s="24" t="s">
        <v>178</v>
      </c>
      <c r="C83" s="56" t="s">
        <v>150</v>
      </c>
      <c r="D83" s="9" t="s">
        <v>151</v>
      </c>
      <c r="E83" s="26" t="s">
        <v>153</v>
      </c>
      <c r="F83" s="24"/>
      <c r="G83" s="26" t="s">
        <v>79</v>
      </c>
      <c r="H83" s="24"/>
      <c r="I83" s="56">
        <v>2017</v>
      </c>
      <c r="J83" s="24"/>
      <c r="K83" s="342"/>
      <c r="L83" s="348"/>
      <c r="M83" s="350"/>
      <c r="N83" s="349"/>
      <c r="O83" s="373"/>
      <c r="P83" s="349"/>
    </row>
  </sheetData>
  <hyperlinks>
    <hyperlink ref="B4" r:id="rId1" xr:uid="{00000000-0004-0000-1000-000000000000}"/>
  </hyperlinks>
  <pageMargins left="0.11811023622047245" right="0.11811023622047245" top="0.19685039370078741" bottom="0.15748031496062992" header="0.31496062992125984" footer="0.31496062992125984"/>
  <pageSetup paperSize="8" orientation="landscap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8"/>
  <sheetViews>
    <sheetView tabSelected="1" zoomScaleNormal="100" workbookViewId="0">
      <pane xSplit="1" ySplit="9" topLeftCell="B10" activePane="bottomRight" state="frozen"/>
      <selection pane="topRight" activeCell="B1" sqref="B1"/>
      <selection pane="bottomLeft" activeCell="A10" sqref="A10"/>
      <selection pane="bottomRight" activeCell="O23" sqref="O23"/>
    </sheetView>
  </sheetViews>
  <sheetFormatPr defaultColWidth="9.140625" defaultRowHeight="15" x14ac:dyDescent="0.25"/>
  <cols>
    <col min="1" max="1" width="28.5703125" customWidth="1"/>
    <col min="2" max="2" width="13.7109375" customWidth="1"/>
    <col min="3" max="4" width="9.5703125" bestFit="1" customWidth="1"/>
    <col min="5" max="5" width="19.140625" customWidth="1"/>
    <col min="6" max="6" width="11.7109375" customWidth="1"/>
    <col min="7" max="7" width="12" customWidth="1"/>
    <col min="8" max="8" width="11.7109375" customWidth="1"/>
  </cols>
  <sheetData>
    <row r="1" spans="1:9" x14ac:dyDescent="0.25">
      <c r="A1" s="5" t="s">
        <v>0</v>
      </c>
      <c r="B1" s="506">
        <v>2014</v>
      </c>
    </row>
    <row r="2" spans="1:9" x14ac:dyDescent="0.25">
      <c r="A2" s="5" t="s">
        <v>1</v>
      </c>
      <c r="B2" s="254" t="s">
        <v>250</v>
      </c>
    </row>
    <row r="3" spans="1:9" x14ac:dyDescent="0.25">
      <c r="A3" s="5" t="s">
        <v>3</v>
      </c>
      <c r="B3" t="s">
        <v>236</v>
      </c>
    </row>
    <row r="4" spans="1:9" x14ac:dyDescent="0.25">
      <c r="A4" s="5" t="s">
        <v>4</v>
      </c>
      <c r="B4" s="1" t="s">
        <v>258</v>
      </c>
    </row>
    <row r="5" spans="1:9" x14ac:dyDescent="0.25">
      <c r="A5" s="5" t="s">
        <v>217</v>
      </c>
      <c r="B5" s="507" t="s">
        <v>232</v>
      </c>
    </row>
    <row r="6" spans="1:9" x14ac:dyDescent="0.25">
      <c r="A6" s="2" t="s">
        <v>218</v>
      </c>
      <c r="B6" s="510" t="s">
        <v>238</v>
      </c>
    </row>
    <row r="7" spans="1:9" ht="15.75" thickBot="1" x14ac:dyDescent="0.3">
      <c r="A7" s="2" t="s">
        <v>219</v>
      </c>
      <c r="B7" t="s">
        <v>26</v>
      </c>
    </row>
    <row r="8" spans="1:9" ht="30" x14ac:dyDescent="0.25">
      <c r="A8" s="520" t="s">
        <v>208</v>
      </c>
      <c r="B8" s="521">
        <v>50</v>
      </c>
      <c r="C8" s="521">
        <v>200</v>
      </c>
      <c r="D8" s="521">
        <v>100</v>
      </c>
      <c r="E8" s="512" t="s">
        <v>239</v>
      </c>
      <c r="F8" s="474"/>
      <c r="G8" s="474"/>
      <c r="H8" s="474"/>
      <c r="I8" s="509" t="s">
        <v>240</v>
      </c>
    </row>
    <row r="9" spans="1:9" ht="60.75" thickBot="1" x14ac:dyDescent="0.3">
      <c r="A9" s="522" t="s">
        <v>233</v>
      </c>
      <c r="B9" s="523" t="s">
        <v>253</v>
      </c>
      <c r="C9" s="523" t="s">
        <v>234</v>
      </c>
      <c r="D9" s="523" t="s">
        <v>235</v>
      </c>
      <c r="E9" s="524" t="s">
        <v>226</v>
      </c>
      <c r="F9" s="523" t="s">
        <v>10</v>
      </c>
      <c r="G9" s="523" t="s">
        <v>9</v>
      </c>
      <c r="H9" s="523" t="s">
        <v>11</v>
      </c>
      <c r="I9" s="525" t="s">
        <v>220</v>
      </c>
    </row>
    <row r="10" spans="1:9" x14ac:dyDescent="0.25">
      <c r="A10" s="515" t="s">
        <v>13</v>
      </c>
      <c r="B10" s="526">
        <v>17</v>
      </c>
      <c r="C10" s="526">
        <v>110</v>
      </c>
      <c r="D10" s="526">
        <v>23</v>
      </c>
      <c r="E10" s="516"/>
      <c r="F10" s="517">
        <v>42066</v>
      </c>
      <c r="G10" s="517">
        <v>42095</v>
      </c>
      <c r="H10" s="518"/>
      <c r="I10" s="519">
        <v>2015</v>
      </c>
    </row>
    <row r="11" spans="1:9" x14ac:dyDescent="0.25">
      <c r="A11" s="24" t="s">
        <v>13</v>
      </c>
      <c r="B11" s="527">
        <v>6.4</v>
      </c>
      <c r="C11" s="528">
        <v>25</v>
      </c>
      <c r="D11" s="528">
        <v>10</v>
      </c>
      <c r="E11" s="495"/>
      <c r="F11" s="513">
        <v>42424</v>
      </c>
      <c r="G11" s="513">
        <v>42451</v>
      </c>
      <c r="H11" s="496"/>
      <c r="I11" s="497">
        <v>2016</v>
      </c>
    </row>
    <row r="12" spans="1:9" x14ac:dyDescent="0.25">
      <c r="A12" s="24" t="s">
        <v>13</v>
      </c>
      <c r="B12" s="23">
        <v>18</v>
      </c>
      <c r="C12" s="23">
        <v>76</v>
      </c>
      <c r="D12" s="23">
        <v>26</v>
      </c>
      <c r="E12" s="24"/>
      <c r="F12" s="328">
        <v>42781</v>
      </c>
      <c r="G12" s="328">
        <v>42894</v>
      </c>
      <c r="H12" s="24"/>
      <c r="I12" s="24">
        <v>2017</v>
      </c>
    </row>
    <row r="13" spans="1:9" x14ac:dyDescent="0.25">
      <c r="A13" s="24" t="s">
        <v>13</v>
      </c>
      <c r="B13" s="23"/>
      <c r="C13" s="23"/>
      <c r="D13" s="23"/>
      <c r="E13" s="24"/>
      <c r="F13" s="328"/>
      <c r="G13" s="328"/>
      <c r="H13" s="24"/>
      <c r="I13" s="24">
        <v>2018</v>
      </c>
    </row>
    <row r="14" spans="1:9" x14ac:dyDescent="0.25">
      <c r="A14" s="24" t="s">
        <v>13</v>
      </c>
      <c r="B14" s="23">
        <v>12</v>
      </c>
      <c r="C14" s="23">
        <v>130</v>
      </c>
      <c r="D14" s="23">
        <v>30</v>
      </c>
      <c r="E14" s="24"/>
      <c r="F14" s="328">
        <v>43637</v>
      </c>
      <c r="G14" s="328">
        <v>43663</v>
      </c>
      <c r="H14" s="24"/>
      <c r="I14" s="24">
        <v>2019</v>
      </c>
    </row>
    <row r="15" spans="1:9" x14ac:dyDescent="0.25">
      <c r="A15" s="24" t="s">
        <v>13</v>
      </c>
      <c r="B15" s="23">
        <v>42</v>
      </c>
      <c r="C15" s="23">
        <v>90</v>
      </c>
      <c r="D15" s="23">
        <v>10</v>
      </c>
      <c r="E15" s="24"/>
      <c r="F15" s="328">
        <v>43994</v>
      </c>
      <c r="G15" s="328">
        <v>44022</v>
      </c>
      <c r="H15" s="24"/>
      <c r="I15" s="24">
        <v>2020</v>
      </c>
    </row>
    <row r="16" spans="1:9" x14ac:dyDescent="0.25">
      <c r="A16" s="24" t="s">
        <v>13</v>
      </c>
      <c r="B16" s="23">
        <v>30</v>
      </c>
      <c r="C16" s="23">
        <v>130</v>
      </c>
      <c r="D16" s="23"/>
      <c r="E16" s="24"/>
      <c r="F16" s="652">
        <v>44060</v>
      </c>
      <c r="G16" s="328">
        <v>44067</v>
      </c>
      <c r="H16" s="651"/>
      <c r="I16" s="24">
        <v>2021</v>
      </c>
    </row>
    <row r="17" spans="1:9" x14ac:dyDescent="0.25">
      <c r="A17" s="24" t="s">
        <v>13</v>
      </c>
      <c r="B17" s="23">
        <v>12</v>
      </c>
      <c r="C17" s="23">
        <v>120</v>
      </c>
      <c r="D17" s="23">
        <v>31</v>
      </c>
      <c r="E17" s="24" t="s">
        <v>254</v>
      </c>
      <c r="F17" s="328">
        <v>44344</v>
      </c>
      <c r="G17" s="328">
        <v>44382</v>
      </c>
      <c r="H17" s="24"/>
      <c r="I17" s="24">
        <v>2021</v>
      </c>
    </row>
    <row r="18" spans="1:9" x14ac:dyDescent="0.25">
      <c r="A18" s="24" t="s">
        <v>13</v>
      </c>
      <c r="B18" s="23">
        <v>13</v>
      </c>
      <c r="C18" s="23">
        <v>180</v>
      </c>
      <c r="D18" s="23">
        <v>11</v>
      </c>
      <c r="E18" s="24" t="s">
        <v>256</v>
      </c>
      <c r="F18" s="328">
        <v>44740</v>
      </c>
      <c r="G18" s="328">
        <v>44763</v>
      </c>
      <c r="H18" s="24"/>
      <c r="I18" s="24">
        <v>2022</v>
      </c>
    </row>
  </sheetData>
  <hyperlinks>
    <hyperlink ref="B4" r:id="rId1" xr:uid="{00000000-0004-0000-0100-000000000000}"/>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
  <sheetViews>
    <sheetView workbookViewId="0">
      <pane ySplit="9" topLeftCell="A10" activePane="bottomLeft" state="frozen"/>
      <selection activeCell="B3" sqref="B3"/>
      <selection pane="bottomLeft" activeCell="B4" sqref="B4"/>
    </sheetView>
  </sheetViews>
  <sheetFormatPr defaultRowHeight="15" x14ac:dyDescent="0.25"/>
  <cols>
    <col min="1" max="1" width="30.42578125" customWidth="1"/>
    <col min="2" max="2" width="11.7109375" customWidth="1"/>
    <col min="3" max="3" width="15.42578125" customWidth="1"/>
    <col min="4" max="4" width="11.7109375" customWidth="1"/>
    <col min="5" max="5" width="15" bestFit="1" customWidth="1"/>
    <col min="6" max="6" width="16" customWidth="1"/>
    <col min="8" max="8" width="10.28515625" bestFit="1" customWidth="1"/>
    <col min="9" max="9" width="9.85546875" customWidth="1"/>
    <col min="10" max="10" width="11.7109375" customWidth="1"/>
    <col min="11" max="11" width="10.140625" customWidth="1"/>
  </cols>
  <sheetData>
    <row r="1" spans="1:11" x14ac:dyDescent="0.25">
      <c r="A1" s="5" t="s">
        <v>0</v>
      </c>
      <c r="B1" s="506">
        <v>2014</v>
      </c>
    </row>
    <row r="2" spans="1:11" x14ac:dyDescent="0.25">
      <c r="A2" s="5" t="s">
        <v>1</v>
      </c>
      <c r="B2" s="254" t="s">
        <v>250</v>
      </c>
    </row>
    <row r="3" spans="1:11" x14ac:dyDescent="0.25">
      <c r="A3" s="5" t="s">
        <v>3</v>
      </c>
      <c r="B3" t="s">
        <v>236</v>
      </c>
    </row>
    <row r="4" spans="1:11" x14ac:dyDescent="0.25">
      <c r="A4" s="5" t="s">
        <v>4</v>
      </c>
      <c r="B4" s="1" t="s">
        <v>258</v>
      </c>
    </row>
    <row r="5" spans="1:11" x14ac:dyDescent="0.25">
      <c r="A5" s="5" t="s">
        <v>217</v>
      </c>
      <c r="B5" t="s">
        <v>227</v>
      </c>
    </row>
    <row r="6" spans="1:11" x14ac:dyDescent="0.25">
      <c r="A6" s="2" t="s">
        <v>218</v>
      </c>
      <c r="B6" t="s">
        <v>228</v>
      </c>
    </row>
    <row r="7" spans="1:11" ht="15.75" thickBot="1" x14ac:dyDescent="0.3">
      <c r="A7" s="2" t="s">
        <v>219</v>
      </c>
      <c r="B7" t="s">
        <v>229</v>
      </c>
    </row>
    <row r="8" spans="1:11" ht="30" x14ac:dyDescent="0.25">
      <c r="A8" s="529" t="s">
        <v>208</v>
      </c>
      <c r="B8" s="531" t="s">
        <v>244</v>
      </c>
      <c r="C8" s="530">
        <v>30</v>
      </c>
      <c r="D8" s="530">
        <v>20</v>
      </c>
      <c r="E8" s="530">
        <v>2</v>
      </c>
      <c r="F8" s="530">
        <v>200</v>
      </c>
      <c r="G8" s="508"/>
      <c r="H8" s="474"/>
      <c r="I8" s="474"/>
      <c r="J8" s="474"/>
      <c r="K8" s="533" t="s">
        <v>240</v>
      </c>
    </row>
    <row r="9" spans="1:11" ht="47.65" customHeight="1" thickBot="1" x14ac:dyDescent="0.3">
      <c r="A9" s="522" t="s">
        <v>207</v>
      </c>
      <c r="B9" s="524" t="s">
        <v>22</v>
      </c>
      <c r="C9" s="524" t="s">
        <v>209</v>
      </c>
      <c r="D9" s="532" t="s">
        <v>241</v>
      </c>
      <c r="E9" s="524" t="s">
        <v>242</v>
      </c>
      <c r="F9" s="524" t="s">
        <v>243</v>
      </c>
      <c r="G9" s="524" t="s">
        <v>226</v>
      </c>
      <c r="H9" s="523" t="s">
        <v>10</v>
      </c>
      <c r="I9" s="523" t="s">
        <v>9</v>
      </c>
      <c r="J9" s="523" t="s">
        <v>11</v>
      </c>
      <c r="K9" s="525" t="s">
        <v>220</v>
      </c>
    </row>
    <row r="10" spans="1:11" x14ac:dyDescent="0.25">
      <c r="A10" s="2" t="s">
        <v>245</v>
      </c>
    </row>
  </sheetData>
  <hyperlinks>
    <hyperlink ref="B4"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T145"/>
  <sheetViews>
    <sheetView zoomScale="85" zoomScaleNormal="85" workbookViewId="0">
      <pane ySplit="7" topLeftCell="A107" activePane="bottomLeft" state="frozen"/>
      <selection pane="bottomLeft" activeCell="F107" sqref="F107:F111"/>
    </sheetView>
  </sheetViews>
  <sheetFormatPr defaultRowHeight="15" x14ac:dyDescent="0.25"/>
  <cols>
    <col min="1" max="1" width="20.28515625" customWidth="1"/>
    <col min="2" max="2" width="22.5703125" customWidth="1"/>
    <col min="4" max="4" width="19.140625" style="254" customWidth="1"/>
    <col min="6" max="6" width="10.140625" customWidth="1"/>
    <col min="7" max="7" width="11.5703125" style="254"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6.7109375" customWidth="1"/>
    <col min="14" max="14" width="19" customWidth="1"/>
    <col min="15" max="15" width="21.140625" bestFit="1" customWidth="1"/>
  </cols>
  <sheetData>
    <row r="1" spans="1:20" x14ac:dyDescent="0.25">
      <c r="A1" s="2" t="s">
        <v>0</v>
      </c>
      <c r="B1" t="s">
        <v>37</v>
      </c>
    </row>
    <row r="2" spans="1:20" x14ac:dyDescent="0.25">
      <c r="A2" s="2" t="s">
        <v>1</v>
      </c>
      <c r="B2" s="208" t="s">
        <v>198</v>
      </c>
    </row>
    <row r="3" spans="1:20" x14ac:dyDescent="0.25">
      <c r="A3" s="2" t="s">
        <v>3</v>
      </c>
      <c r="B3" t="s">
        <v>38</v>
      </c>
    </row>
    <row r="4" spans="1:20" x14ac:dyDescent="0.25">
      <c r="A4" s="2" t="s">
        <v>4</v>
      </c>
      <c r="B4" s="1" t="s">
        <v>39</v>
      </c>
    </row>
    <row r="5" spans="1:20" ht="15.75" thickBot="1" x14ac:dyDescent="0.3"/>
    <row r="6" spans="1:20" s="137" customFormat="1" ht="15.75" thickBot="1" x14ac:dyDescent="0.3">
      <c r="A6" s="254"/>
      <c r="B6" s="254"/>
      <c r="C6" s="254"/>
      <c r="D6" s="254"/>
      <c r="E6" s="254"/>
      <c r="F6" s="254"/>
      <c r="G6" s="254"/>
      <c r="H6" s="254"/>
      <c r="I6" s="254"/>
      <c r="J6" s="254"/>
      <c r="K6" t="s">
        <v>14</v>
      </c>
      <c r="L6"/>
      <c r="M6"/>
      <c r="N6" t="s">
        <v>34</v>
      </c>
      <c r="O6"/>
      <c r="P6"/>
      <c r="Q6"/>
      <c r="R6"/>
      <c r="S6"/>
      <c r="T6"/>
    </row>
    <row r="7" spans="1:20" ht="15" customHeight="1" x14ac:dyDescent="0.25">
      <c r="A7" s="248" t="s">
        <v>12</v>
      </c>
      <c r="B7" s="249" t="s">
        <v>5</v>
      </c>
      <c r="C7" s="249" t="s">
        <v>6</v>
      </c>
      <c r="D7" s="250" t="s">
        <v>7</v>
      </c>
      <c r="E7" s="249" t="s">
        <v>8</v>
      </c>
      <c r="F7" s="251" t="s">
        <v>28</v>
      </c>
      <c r="G7" s="251" t="s">
        <v>29</v>
      </c>
      <c r="H7" s="252" t="s">
        <v>10</v>
      </c>
      <c r="I7" s="250" t="s">
        <v>9</v>
      </c>
      <c r="J7" s="253" t="s">
        <v>11</v>
      </c>
      <c r="K7" s="104" t="s">
        <v>15</v>
      </c>
      <c r="L7" s="105" t="s">
        <v>16</v>
      </c>
      <c r="M7" s="106" t="s">
        <v>17</v>
      </c>
      <c r="N7" s="199" t="s">
        <v>35</v>
      </c>
      <c r="O7" s="106" t="s">
        <v>36</v>
      </c>
    </row>
    <row r="8" spans="1:20" x14ac:dyDescent="0.25">
      <c r="A8" s="230" t="s">
        <v>18</v>
      </c>
      <c r="B8" s="231" t="s">
        <v>20</v>
      </c>
      <c r="C8" s="146" t="s">
        <v>19</v>
      </c>
      <c r="D8" s="146" t="s">
        <v>27</v>
      </c>
      <c r="E8" s="146">
        <v>13</v>
      </c>
      <c r="F8" s="232">
        <v>20</v>
      </c>
      <c r="G8" s="232" t="s">
        <v>30</v>
      </c>
      <c r="H8" s="233">
        <v>41051</v>
      </c>
      <c r="I8" s="234">
        <v>41059</v>
      </c>
      <c r="J8" s="235">
        <v>41090</v>
      </c>
      <c r="K8" s="130"/>
      <c r="L8" s="133"/>
      <c r="M8" s="55"/>
      <c r="N8" s="200"/>
      <c r="O8" s="138"/>
    </row>
    <row r="9" spans="1:20" x14ac:dyDescent="0.25">
      <c r="A9" s="676" t="s">
        <v>42</v>
      </c>
      <c r="B9" s="231" t="s">
        <v>43</v>
      </c>
      <c r="C9" s="146" t="s">
        <v>19</v>
      </c>
      <c r="D9" s="236" t="s">
        <v>27</v>
      </c>
      <c r="E9" s="146">
        <v>0.1</v>
      </c>
      <c r="F9" s="50">
        <v>2</v>
      </c>
      <c r="G9" s="50" t="s">
        <v>30</v>
      </c>
      <c r="H9" s="233">
        <v>41051</v>
      </c>
      <c r="I9" s="234">
        <v>41059</v>
      </c>
      <c r="J9" s="235">
        <v>41090</v>
      </c>
      <c r="K9" s="130"/>
      <c r="L9" s="133"/>
      <c r="M9" s="55"/>
      <c r="N9" s="200"/>
      <c r="O9" s="138"/>
    </row>
    <row r="10" spans="1:20" x14ac:dyDescent="0.25">
      <c r="A10" s="677"/>
      <c r="B10" s="231" t="s">
        <v>21</v>
      </c>
      <c r="C10" s="236" t="s">
        <v>19</v>
      </c>
      <c r="D10" s="236" t="s">
        <v>27</v>
      </c>
      <c r="E10" s="146">
        <v>14</v>
      </c>
      <c r="F10" s="50">
        <v>30</v>
      </c>
      <c r="G10" s="50" t="s">
        <v>30</v>
      </c>
      <c r="H10" s="237">
        <v>41051</v>
      </c>
      <c r="I10" s="238">
        <v>41059</v>
      </c>
      <c r="J10" s="238">
        <v>41090</v>
      </c>
      <c r="K10" s="130"/>
      <c r="L10" s="133"/>
      <c r="M10" s="55"/>
      <c r="N10" s="200"/>
      <c r="O10" s="138"/>
    </row>
    <row r="11" spans="1:20" x14ac:dyDescent="0.25">
      <c r="A11" s="239"/>
      <c r="B11" s="231" t="s">
        <v>22</v>
      </c>
      <c r="C11" s="236" t="s">
        <v>22</v>
      </c>
      <c r="D11" s="236" t="s">
        <v>27</v>
      </c>
      <c r="E11" s="146">
        <v>7.26</v>
      </c>
      <c r="F11" s="232" t="s">
        <v>31</v>
      </c>
      <c r="G11" s="50" t="s">
        <v>30</v>
      </c>
      <c r="H11" s="233">
        <v>41051</v>
      </c>
      <c r="I11" s="234">
        <v>41059</v>
      </c>
      <c r="J11" s="235">
        <v>41090</v>
      </c>
      <c r="K11" s="130"/>
      <c r="L11" s="133"/>
      <c r="M11" s="55"/>
      <c r="N11" s="200"/>
      <c r="O11" s="138"/>
    </row>
    <row r="12" spans="1:20" ht="61.5" customHeight="1" x14ac:dyDescent="0.25">
      <c r="A12" s="239"/>
      <c r="B12" s="231" t="s">
        <v>44</v>
      </c>
      <c r="C12" s="240" t="s">
        <v>45</v>
      </c>
      <c r="D12" s="236" t="s">
        <v>27</v>
      </c>
      <c r="E12" s="241">
        <v>2600</v>
      </c>
      <c r="F12" s="232">
        <v>200</v>
      </c>
      <c r="G12" s="232" t="s">
        <v>32</v>
      </c>
      <c r="H12" s="233">
        <v>41051</v>
      </c>
      <c r="I12" s="234">
        <v>41059</v>
      </c>
      <c r="J12" s="235">
        <v>41090</v>
      </c>
      <c r="K12" s="130"/>
      <c r="L12" s="133"/>
      <c r="M12" s="55"/>
      <c r="N12" s="201" t="s">
        <v>46</v>
      </c>
      <c r="O12" s="121" t="s">
        <v>47</v>
      </c>
    </row>
    <row r="13" spans="1:20" ht="30" customHeight="1" x14ac:dyDescent="0.25">
      <c r="A13" s="242"/>
      <c r="B13" s="231" t="s">
        <v>186</v>
      </c>
      <c r="C13" s="240" t="s">
        <v>82</v>
      </c>
      <c r="D13" s="146" t="s">
        <v>83</v>
      </c>
      <c r="E13" s="146">
        <v>3</v>
      </c>
      <c r="F13" s="232">
        <v>50</v>
      </c>
      <c r="G13" s="50" t="s">
        <v>30</v>
      </c>
      <c r="H13" s="233">
        <v>42003</v>
      </c>
      <c r="I13" s="234">
        <v>42003</v>
      </c>
      <c r="J13" s="235"/>
      <c r="K13" s="131"/>
      <c r="L13" s="134"/>
      <c r="M13" s="51"/>
      <c r="N13" s="197"/>
      <c r="O13" s="139"/>
    </row>
    <row r="14" spans="1:20" x14ac:dyDescent="0.25">
      <c r="A14" s="242"/>
      <c r="B14" s="231"/>
      <c r="C14" s="146"/>
      <c r="D14" s="146"/>
      <c r="E14" s="146"/>
      <c r="F14" s="50"/>
      <c r="G14" s="232"/>
      <c r="H14" s="243"/>
      <c r="I14" s="244"/>
      <c r="J14" s="245"/>
      <c r="K14" s="132"/>
      <c r="L14" s="133"/>
      <c r="M14" s="55"/>
      <c r="N14" s="202"/>
      <c r="O14" s="138"/>
    </row>
    <row r="15" spans="1:20" x14ac:dyDescent="0.25">
      <c r="A15" s="242"/>
      <c r="B15" s="231" t="s">
        <v>20</v>
      </c>
      <c r="C15" s="146" t="s">
        <v>19</v>
      </c>
      <c r="D15" s="236" t="s">
        <v>27</v>
      </c>
      <c r="E15" s="146" t="s">
        <v>50</v>
      </c>
      <c r="F15" s="232">
        <v>20</v>
      </c>
      <c r="G15" s="232" t="s">
        <v>30</v>
      </c>
      <c r="H15" s="233">
        <v>41080</v>
      </c>
      <c r="I15" s="234">
        <v>41089</v>
      </c>
      <c r="J15" s="235">
        <v>41096</v>
      </c>
      <c r="K15" s="131"/>
      <c r="L15" s="134"/>
      <c r="M15" s="55" t="s">
        <v>51</v>
      </c>
      <c r="N15" s="197"/>
      <c r="O15" s="139"/>
    </row>
    <row r="16" spans="1:20" x14ac:dyDescent="0.25">
      <c r="A16" s="242"/>
      <c r="B16" s="231" t="s">
        <v>43</v>
      </c>
      <c r="C16" s="146" t="s">
        <v>19</v>
      </c>
      <c r="D16" s="236" t="s">
        <v>27</v>
      </c>
      <c r="E16" s="146">
        <v>0.3</v>
      </c>
      <c r="F16" s="50">
        <v>2</v>
      </c>
      <c r="G16" s="50" t="s">
        <v>30</v>
      </c>
      <c r="H16" s="233">
        <v>41080</v>
      </c>
      <c r="I16" s="234">
        <v>41089</v>
      </c>
      <c r="J16" s="235">
        <v>41096</v>
      </c>
      <c r="K16" s="131"/>
      <c r="L16" s="134"/>
      <c r="M16" s="55" t="s">
        <v>51</v>
      </c>
      <c r="N16" s="197"/>
      <c r="O16" s="139"/>
    </row>
    <row r="17" spans="1:16" ht="35.25" customHeight="1" x14ac:dyDescent="0.25">
      <c r="A17" s="242"/>
      <c r="B17" s="231" t="s">
        <v>21</v>
      </c>
      <c r="C17" s="236" t="s">
        <v>19</v>
      </c>
      <c r="D17" s="236" t="s">
        <v>27</v>
      </c>
      <c r="E17" s="146">
        <v>160</v>
      </c>
      <c r="F17" s="50">
        <v>30</v>
      </c>
      <c r="G17" s="50" t="s">
        <v>30</v>
      </c>
      <c r="H17" s="233">
        <v>41080</v>
      </c>
      <c r="I17" s="234">
        <v>41089</v>
      </c>
      <c r="J17" s="235">
        <v>41096</v>
      </c>
      <c r="K17" s="130" t="s">
        <v>52</v>
      </c>
      <c r="L17" s="135">
        <v>41101</v>
      </c>
      <c r="M17" s="4" t="s">
        <v>53</v>
      </c>
      <c r="N17" s="201" t="s">
        <v>33</v>
      </c>
      <c r="O17" s="121" t="s">
        <v>33</v>
      </c>
      <c r="P17" s="3"/>
    </row>
    <row r="18" spans="1:16" x14ac:dyDescent="0.25">
      <c r="A18" s="242"/>
      <c r="B18" s="231" t="s">
        <v>22</v>
      </c>
      <c r="C18" s="236" t="s">
        <v>22</v>
      </c>
      <c r="D18" s="236" t="s">
        <v>27</v>
      </c>
      <c r="E18" s="246">
        <v>7.6</v>
      </c>
      <c r="F18" s="232" t="s">
        <v>31</v>
      </c>
      <c r="G18" s="50" t="s">
        <v>30</v>
      </c>
      <c r="H18" s="233">
        <v>41080</v>
      </c>
      <c r="I18" s="234">
        <v>41089</v>
      </c>
      <c r="J18" s="235">
        <v>41096</v>
      </c>
      <c r="K18" s="131"/>
      <c r="L18" s="134"/>
      <c r="M18" s="55" t="s">
        <v>51</v>
      </c>
      <c r="N18" s="197"/>
      <c r="O18" s="139"/>
    </row>
    <row r="19" spans="1:16" ht="66.75" customHeight="1" x14ac:dyDescent="0.25">
      <c r="A19" s="242"/>
      <c r="B19" s="231" t="s">
        <v>44</v>
      </c>
      <c r="C19" s="240" t="s">
        <v>45</v>
      </c>
      <c r="D19" s="236" t="s">
        <v>27</v>
      </c>
      <c r="E19" s="241" t="s">
        <v>50</v>
      </c>
      <c r="F19" s="232">
        <v>200</v>
      </c>
      <c r="G19" s="50" t="s">
        <v>30</v>
      </c>
      <c r="H19" s="233">
        <v>41080</v>
      </c>
      <c r="I19" s="234">
        <v>41089</v>
      </c>
      <c r="J19" s="235">
        <v>41096</v>
      </c>
      <c r="K19" s="131"/>
      <c r="L19" s="134"/>
      <c r="M19" s="4" t="s">
        <v>54</v>
      </c>
      <c r="N19" s="197"/>
      <c r="O19" s="139"/>
    </row>
    <row r="20" spans="1:16" ht="30" customHeight="1" x14ac:dyDescent="0.25">
      <c r="A20" s="242"/>
      <c r="B20" s="231" t="s">
        <v>186</v>
      </c>
      <c r="C20" s="240" t="s">
        <v>82</v>
      </c>
      <c r="D20" s="146" t="s">
        <v>83</v>
      </c>
      <c r="E20" s="146">
        <v>2.9</v>
      </c>
      <c r="F20" s="232">
        <v>50</v>
      </c>
      <c r="G20" s="50" t="s">
        <v>30</v>
      </c>
      <c r="H20" s="233">
        <v>42003</v>
      </c>
      <c r="I20" s="234">
        <v>42003</v>
      </c>
      <c r="J20" s="235"/>
      <c r="K20" s="131"/>
      <c r="L20" s="134"/>
      <c r="M20" s="51"/>
      <c r="N20" s="197"/>
      <c r="O20" s="139"/>
    </row>
    <row r="21" spans="1:16" ht="18.75" customHeight="1" x14ac:dyDescent="0.25">
      <c r="A21" s="242"/>
      <c r="B21" s="231"/>
      <c r="C21" s="146"/>
      <c r="D21" s="146"/>
      <c r="E21" s="146"/>
      <c r="F21" s="50"/>
      <c r="G21" s="232"/>
      <c r="H21" s="243"/>
      <c r="I21" s="244"/>
      <c r="J21" s="245"/>
      <c r="K21" s="132"/>
      <c r="L21" s="133"/>
      <c r="M21" s="55"/>
      <c r="N21" s="202"/>
      <c r="O21" s="138"/>
    </row>
    <row r="22" spans="1:16" x14ac:dyDescent="0.25">
      <c r="A22" s="242"/>
      <c r="B22" s="231" t="s">
        <v>20</v>
      </c>
      <c r="C22" s="146" t="s">
        <v>19</v>
      </c>
      <c r="D22" s="146" t="s">
        <v>55</v>
      </c>
      <c r="E22" s="146">
        <v>4</v>
      </c>
      <c r="F22" s="232">
        <v>20</v>
      </c>
      <c r="G22" s="232" t="s">
        <v>30</v>
      </c>
      <c r="H22" s="233">
        <v>41431</v>
      </c>
      <c r="I22" s="234">
        <v>41438</v>
      </c>
      <c r="J22" s="235">
        <v>41484</v>
      </c>
      <c r="K22" s="131"/>
      <c r="L22" s="134"/>
      <c r="M22" s="51"/>
      <c r="N22" s="197"/>
      <c r="O22" s="139"/>
    </row>
    <row r="23" spans="1:16" x14ac:dyDescent="0.25">
      <c r="A23" s="242"/>
      <c r="B23" s="231" t="s">
        <v>43</v>
      </c>
      <c r="C23" s="146" t="s">
        <v>19</v>
      </c>
      <c r="D23" s="146" t="s">
        <v>55</v>
      </c>
      <c r="E23" s="146">
        <v>0.9</v>
      </c>
      <c r="F23" s="50">
        <v>2</v>
      </c>
      <c r="G23" s="50" t="s">
        <v>30</v>
      </c>
      <c r="H23" s="233">
        <v>41431</v>
      </c>
      <c r="I23" s="234">
        <v>41438</v>
      </c>
      <c r="J23" s="235">
        <v>41484</v>
      </c>
      <c r="K23" s="131"/>
      <c r="L23" s="134"/>
      <c r="M23" s="51"/>
      <c r="N23" s="197"/>
      <c r="O23" s="139"/>
    </row>
    <row r="24" spans="1:16" x14ac:dyDescent="0.25">
      <c r="A24" s="242"/>
      <c r="B24" s="231" t="s">
        <v>21</v>
      </c>
      <c r="C24" s="236" t="s">
        <v>19</v>
      </c>
      <c r="D24" s="146" t="s">
        <v>55</v>
      </c>
      <c r="E24" s="146">
        <v>21</v>
      </c>
      <c r="F24" s="50">
        <v>30</v>
      </c>
      <c r="G24" s="50" t="s">
        <v>30</v>
      </c>
      <c r="H24" s="233">
        <v>41431</v>
      </c>
      <c r="I24" s="234">
        <v>41438</v>
      </c>
      <c r="J24" s="235">
        <v>41484</v>
      </c>
      <c r="K24" s="131"/>
      <c r="L24" s="134"/>
      <c r="M24" s="51"/>
      <c r="N24" s="197"/>
      <c r="O24" s="139"/>
    </row>
    <row r="25" spans="1:16" x14ac:dyDescent="0.25">
      <c r="A25" s="242"/>
      <c r="B25" s="231" t="s">
        <v>22</v>
      </c>
      <c r="C25" s="236" t="s">
        <v>22</v>
      </c>
      <c r="D25" s="146" t="s">
        <v>55</v>
      </c>
      <c r="E25" s="146">
        <v>7.45</v>
      </c>
      <c r="F25" s="232" t="s">
        <v>31</v>
      </c>
      <c r="G25" s="50" t="s">
        <v>30</v>
      </c>
      <c r="H25" s="233">
        <v>41431</v>
      </c>
      <c r="I25" s="234">
        <v>41438</v>
      </c>
      <c r="J25" s="235">
        <v>41484</v>
      </c>
      <c r="K25" s="131"/>
      <c r="L25" s="134"/>
      <c r="M25" s="51"/>
      <c r="N25" s="197"/>
      <c r="O25" s="139"/>
    </row>
    <row r="26" spans="1:16" ht="15" customHeight="1" x14ac:dyDescent="0.25">
      <c r="A26" s="242"/>
      <c r="B26" s="231" t="s">
        <v>44</v>
      </c>
      <c r="C26" s="240" t="s">
        <v>45</v>
      </c>
      <c r="D26" s="146" t="s">
        <v>55</v>
      </c>
      <c r="E26" s="241">
        <v>20</v>
      </c>
      <c r="F26" s="232">
        <v>200</v>
      </c>
      <c r="G26" s="50" t="s">
        <v>30</v>
      </c>
      <c r="H26" s="233">
        <v>41431</v>
      </c>
      <c r="I26" s="234">
        <v>41438</v>
      </c>
      <c r="J26" s="235">
        <v>41484</v>
      </c>
      <c r="K26" s="131"/>
      <c r="L26" s="134"/>
      <c r="M26" s="51"/>
      <c r="N26" s="197"/>
      <c r="O26" s="139"/>
    </row>
    <row r="27" spans="1:16" ht="30" customHeight="1" x14ac:dyDescent="0.25">
      <c r="A27" s="242"/>
      <c r="B27" s="231" t="s">
        <v>186</v>
      </c>
      <c r="C27" s="240" t="s">
        <v>82</v>
      </c>
      <c r="D27" s="146" t="s">
        <v>83</v>
      </c>
      <c r="E27" s="146">
        <v>2.7</v>
      </c>
      <c r="F27" s="232">
        <v>50</v>
      </c>
      <c r="G27" s="50" t="s">
        <v>30</v>
      </c>
      <c r="H27" s="233">
        <v>42003</v>
      </c>
      <c r="I27" s="234">
        <v>42003</v>
      </c>
      <c r="J27" s="235"/>
      <c r="K27" s="131"/>
      <c r="L27" s="134"/>
      <c r="M27" s="51"/>
      <c r="N27" s="197"/>
      <c r="O27" s="139"/>
    </row>
    <row r="28" spans="1:16" x14ac:dyDescent="0.25">
      <c r="A28" s="242"/>
      <c r="B28" s="231"/>
      <c r="C28" s="146"/>
      <c r="D28" s="146"/>
      <c r="E28" s="146"/>
      <c r="F28" s="50"/>
      <c r="G28" s="232"/>
      <c r="H28" s="243"/>
      <c r="I28" s="244"/>
      <c r="J28" s="245"/>
      <c r="K28" s="132"/>
      <c r="L28" s="133"/>
      <c r="M28" s="55"/>
      <c r="N28" s="202"/>
      <c r="O28" s="138"/>
    </row>
    <row r="29" spans="1:16" x14ac:dyDescent="0.25">
      <c r="A29" s="242"/>
      <c r="B29" s="231" t="s">
        <v>20</v>
      </c>
      <c r="C29" s="146" t="s">
        <v>19</v>
      </c>
      <c r="D29" s="146" t="s">
        <v>55</v>
      </c>
      <c r="E29" s="146" t="s">
        <v>50</v>
      </c>
      <c r="F29" s="232">
        <v>20</v>
      </c>
      <c r="G29" s="232" t="s">
        <v>30</v>
      </c>
      <c r="H29" s="233">
        <v>41526</v>
      </c>
      <c r="I29" s="234">
        <v>41540</v>
      </c>
      <c r="J29" s="235">
        <v>41542</v>
      </c>
      <c r="K29" s="131"/>
      <c r="L29" s="134"/>
      <c r="M29" s="51"/>
      <c r="N29" s="197"/>
      <c r="O29" s="139"/>
    </row>
    <row r="30" spans="1:16" x14ac:dyDescent="0.25">
      <c r="A30" s="242"/>
      <c r="B30" s="231" t="s">
        <v>43</v>
      </c>
      <c r="C30" s="146" t="s">
        <v>19</v>
      </c>
      <c r="D30" s="146" t="s">
        <v>55</v>
      </c>
      <c r="E30" s="146">
        <v>0.3</v>
      </c>
      <c r="F30" s="50">
        <v>2</v>
      </c>
      <c r="G30" s="50" t="s">
        <v>30</v>
      </c>
      <c r="H30" s="233">
        <v>41526</v>
      </c>
      <c r="I30" s="234">
        <v>41540</v>
      </c>
      <c r="J30" s="235">
        <v>41542</v>
      </c>
      <c r="K30" s="131"/>
      <c r="L30" s="134"/>
      <c r="M30" s="51"/>
      <c r="N30" s="197"/>
      <c r="O30" s="139"/>
    </row>
    <row r="31" spans="1:16" ht="53.25" customHeight="1" x14ac:dyDescent="0.25">
      <c r="A31" s="242"/>
      <c r="B31" s="231" t="s">
        <v>21</v>
      </c>
      <c r="C31" s="236" t="s">
        <v>19</v>
      </c>
      <c r="D31" s="146" t="s">
        <v>55</v>
      </c>
      <c r="E31" s="146">
        <v>42</v>
      </c>
      <c r="F31" s="50">
        <v>30</v>
      </c>
      <c r="G31" s="232" t="s">
        <v>32</v>
      </c>
      <c r="H31" s="233">
        <v>41526</v>
      </c>
      <c r="I31" s="234">
        <v>41540</v>
      </c>
      <c r="J31" s="235">
        <v>41542</v>
      </c>
      <c r="K31" s="131"/>
      <c r="L31" s="134"/>
      <c r="M31" s="51"/>
      <c r="N31" s="203" t="s">
        <v>61</v>
      </c>
      <c r="O31" s="140" t="s">
        <v>60</v>
      </c>
    </row>
    <row r="32" spans="1:16" x14ac:dyDescent="0.25">
      <c r="A32" s="242"/>
      <c r="B32" s="231" t="s">
        <v>22</v>
      </c>
      <c r="C32" s="236" t="s">
        <v>22</v>
      </c>
      <c r="D32" s="146" t="s">
        <v>55</v>
      </c>
      <c r="E32" s="146">
        <v>7.77</v>
      </c>
      <c r="F32" s="247" t="s">
        <v>145</v>
      </c>
      <c r="G32" s="50" t="s">
        <v>30</v>
      </c>
      <c r="H32" s="233">
        <v>41526</v>
      </c>
      <c r="I32" s="234">
        <v>41540</v>
      </c>
      <c r="J32" s="235">
        <v>41542</v>
      </c>
      <c r="K32" s="131"/>
      <c r="L32" s="134"/>
      <c r="M32" s="51"/>
      <c r="N32" s="197"/>
      <c r="O32" s="139"/>
    </row>
    <row r="33" spans="1:15" ht="81" customHeight="1" x14ac:dyDescent="0.25">
      <c r="A33" s="242"/>
      <c r="B33" s="231" t="s">
        <v>44</v>
      </c>
      <c r="C33" s="240" t="s">
        <v>45</v>
      </c>
      <c r="D33" s="146" t="s">
        <v>55</v>
      </c>
      <c r="E33" s="241" t="s">
        <v>58</v>
      </c>
      <c r="F33" s="232">
        <v>200</v>
      </c>
      <c r="G33" s="50" t="s">
        <v>30</v>
      </c>
      <c r="H33" s="233">
        <v>41526</v>
      </c>
      <c r="I33" s="234">
        <v>41540</v>
      </c>
      <c r="J33" s="235">
        <v>41542</v>
      </c>
      <c r="K33" s="131"/>
      <c r="L33" s="134"/>
      <c r="M33" s="51"/>
      <c r="N33" s="197"/>
      <c r="O33" s="141" t="s">
        <v>59</v>
      </c>
    </row>
    <row r="34" spans="1:15" ht="30" customHeight="1" x14ac:dyDescent="0.25">
      <c r="A34" s="242"/>
      <c r="B34" s="231" t="s">
        <v>186</v>
      </c>
      <c r="C34" s="240" t="s">
        <v>82</v>
      </c>
      <c r="D34" s="146" t="s">
        <v>83</v>
      </c>
      <c r="E34" s="146">
        <v>3.1</v>
      </c>
      <c r="F34" s="232">
        <v>50</v>
      </c>
      <c r="G34" s="50" t="s">
        <v>30</v>
      </c>
      <c r="H34" s="233">
        <v>42003</v>
      </c>
      <c r="I34" s="234">
        <v>42003</v>
      </c>
      <c r="J34" s="235"/>
      <c r="K34" s="131"/>
      <c r="L34" s="134"/>
      <c r="M34" s="51"/>
      <c r="N34" s="197"/>
      <c r="O34" s="139"/>
    </row>
    <row r="35" spans="1:15" x14ac:dyDescent="0.25">
      <c r="A35" s="242"/>
      <c r="B35" s="231"/>
      <c r="C35" s="146"/>
      <c r="D35" s="146"/>
      <c r="E35" s="146"/>
      <c r="F35" s="50"/>
      <c r="G35" s="232"/>
      <c r="H35" s="243"/>
      <c r="I35" s="244"/>
      <c r="J35" s="245"/>
      <c r="K35" s="131"/>
      <c r="L35" s="134"/>
      <c r="M35" s="51"/>
      <c r="N35" s="197"/>
      <c r="O35" s="139"/>
    </row>
    <row r="36" spans="1:15" x14ac:dyDescent="0.25">
      <c r="A36" s="242"/>
      <c r="B36" s="231" t="s">
        <v>20</v>
      </c>
      <c r="C36" s="146" t="s">
        <v>19</v>
      </c>
      <c r="D36" s="146" t="s">
        <v>55</v>
      </c>
      <c r="E36" s="146" t="s">
        <v>50</v>
      </c>
      <c r="F36" s="232">
        <v>20</v>
      </c>
      <c r="G36" s="232" t="s">
        <v>30</v>
      </c>
      <c r="H36" s="233">
        <v>41625</v>
      </c>
      <c r="I36" s="234">
        <v>41638</v>
      </c>
      <c r="J36" s="235">
        <v>41661</v>
      </c>
      <c r="K36" s="131"/>
      <c r="L36" s="134"/>
      <c r="M36" s="51"/>
      <c r="N36" s="197"/>
      <c r="O36" s="139"/>
    </row>
    <row r="37" spans="1:15" x14ac:dyDescent="0.25">
      <c r="A37" s="242"/>
      <c r="B37" s="231" t="s">
        <v>43</v>
      </c>
      <c r="C37" s="146" t="s">
        <v>19</v>
      </c>
      <c r="D37" s="146" t="s">
        <v>55</v>
      </c>
      <c r="E37" s="146">
        <v>1.2</v>
      </c>
      <c r="F37" s="50">
        <v>2</v>
      </c>
      <c r="G37" s="50" t="s">
        <v>30</v>
      </c>
      <c r="H37" s="233">
        <v>41625</v>
      </c>
      <c r="I37" s="234">
        <v>41638</v>
      </c>
      <c r="J37" s="235">
        <v>41661</v>
      </c>
      <c r="K37" s="131"/>
      <c r="L37" s="134"/>
      <c r="M37" s="51"/>
      <c r="N37" s="197"/>
      <c r="O37" s="139"/>
    </row>
    <row r="38" spans="1:15" x14ac:dyDescent="0.25">
      <c r="A38" s="242"/>
      <c r="B38" s="231" t="s">
        <v>21</v>
      </c>
      <c r="C38" s="236" t="s">
        <v>19</v>
      </c>
      <c r="D38" s="146" t="s">
        <v>55</v>
      </c>
      <c r="E38" s="146">
        <v>9</v>
      </c>
      <c r="F38" s="50">
        <v>30</v>
      </c>
      <c r="G38" s="50" t="s">
        <v>30</v>
      </c>
      <c r="H38" s="233">
        <v>41625</v>
      </c>
      <c r="I38" s="234">
        <v>41638</v>
      </c>
      <c r="J38" s="235">
        <v>41661</v>
      </c>
      <c r="K38" s="131"/>
      <c r="L38" s="134"/>
      <c r="M38" s="51"/>
      <c r="N38" s="197"/>
      <c r="O38" s="139"/>
    </row>
    <row r="39" spans="1:15" x14ac:dyDescent="0.25">
      <c r="A39" s="242"/>
      <c r="B39" s="231" t="s">
        <v>22</v>
      </c>
      <c r="C39" s="236" t="s">
        <v>22</v>
      </c>
      <c r="D39" s="146" t="s">
        <v>55</v>
      </c>
      <c r="E39" s="146">
        <v>7.64</v>
      </c>
      <c r="F39" s="247" t="s">
        <v>145</v>
      </c>
      <c r="G39" s="50" t="s">
        <v>30</v>
      </c>
      <c r="H39" s="233">
        <v>41625</v>
      </c>
      <c r="I39" s="234">
        <v>41638</v>
      </c>
      <c r="J39" s="235">
        <v>41661</v>
      </c>
      <c r="K39" s="131"/>
      <c r="L39" s="134"/>
      <c r="M39" s="51"/>
      <c r="N39" s="197"/>
      <c r="O39" s="139"/>
    </row>
    <row r="40" spans="1:15" ht="15" customHeight="1" x14ac:dyDescent="0.25">
      <c r="A40" s="242"/>
      <c r="B40" s="231" t="s">
        <v>44</v>
      </c>
      <c r="C40" s="240" t="s">
        <v>45</v>
      </c>
      <c r="D40" s="146" t="s">
        <v>55</v>
      </c>
      <c r="E40" s="146" t="s">
        <v>62</v>
      </c>
      <c r="F40" s="232">
        <v>200</v>
      </c>
      <c r="G40" s="50" t="s">
        <v>30</v>
      </c>
      <c r="H40" s="233">
        <v>41625</v>
      </c>
      <c r="I40" s="234">
        <v>41638</v>
      </c>
      <c r="J40" s="235">
        <v>41661</v>
      </c>
      <c r="K40" s="131"/>
      <c r="L40" s="134"/>
      <c r="M40" s="51"/>
      <c r="N40" s="197"/>
      <c r="O40" s="139"/>
    </row>
    <row r="41" spans="1:15" ht="30" customHeight="1" x14ac:dyDescent="0.25">
      <c r="A41" s="242"/>
      <c r="B41" s="231" t="s">
        <v>186</v>
      </c>
      <c r="C41" s="240" t="s">
        <v>82</v>
      </c>
      <c r="D41" s="146" t="s">
        <v>83</v>
      </c>
      <c r="E41" s="146">
        <v>2.8</v>
      </c>
      <c r="F41" s="232">
        <v>50</v>
      </c>
      <c r="G41" s="50" t="s">
        <v>30</v>
      </c>
      <c r="H41" s="233">
        <v>42003</v>
      </c>
      <c r="I41" s="234">
        <v>42003</v>
      </c>
      <c r="J41" s="235"/>
      <c r="K41" s="131"/>
      <c r="L41" s="134"/>
      <c r="M41" s="51"/>
      <c r="N41" s="197"/>
      <c r="O41" s="139"/>
    </row>
    <row r="42" spans="1:15" x14ac:dyDescent="0.25">
      <c r="A42" s="242"/>
      <c r="B42" s="231"/>
      <c r="C42" s="146"/>
      <c r="D42" s="146"/>
      <c r="E42" s="146"/>
      <c r="F42" s="50"/>
      <c r="G42" s="232"/>
      <c r="H42" s="243"/>
      <c r="I42" s="244"/>
      <c r="J42" s="245"/>
      <c r="K42" s="131"/>
      <c r="L42" s="134"/>
      <c r="M42" s="51"/>
      <c r="N42" s="197"/>
      <c r="O42" s="139"/>
    </row>
    <row r="43" spans="1:15" x14ac:dyDescent="0.25">
      <c r="A43" s="242"/>
      <c r="B43" s="231" t="s">
        <v>20</v>
      </c>
      <c r="C43" s="146" t="s">
        <v>19</v>
      </c>
      <c r="D43" s="146" t="s">
        <v>55</v>
      </c>
      <c r="E43" s="146" t="s">
        <v>50</v>
      </c>
      <c r="F43" s="232">
        <v>20</v>
      </c>
      <c r="G43" s="232" t="s">
        <v>30</v>
      </c>
      <c r="H43" s="233">
        <v>41710</v>
      </c>
      <c r="I43" s="234">
        <v>41717</v>
      </c>
      <c r="J43" s="235">
        <v>41743</v>
      </c>
      <c r="K43" s="131"/>
      <c r="L43" s="134"/>
      <c r="M43" s="51"/>
      <c r="N43" s="197"/>
      <c r="O43" s="139"/>
    </row>
    <row r="44" spans="1:15" x14ac:dyDescent="0.25">
      <c r="A44" s="242"/>
      <c r="B44" s="231" t="s">
        <v>43</v>
      </c>
      <c r="C44" s="146" t="s">
        <v>19</v>
      </c>
      <c r="D44" s="146" t="s">
        <v>55</v>
      </c>
      <c r="E44" s="146">
        <v>0.8</v>
      </c>
      <c r="F44" s="50">
        <v>2</v>
      </c>
      <c r="G44" s="50" t="s">
        <v>30</v>
      </c>
      <c r="H44" s="233">
        <v>41710</v>
      </c>
      <c r="I44" s="234">
        <v>41717</v>
      </c>
      <c r="J44" s="235">
        <v>41743</v>
      </c>
      <c r="K44" s="131"/>
      <c r="L44" s="134"/>
      <c r="M44" s="51"/>
      <c r="N44" s="197"/>
      <c r="O44" s="139"/>
    </row>
    <row r="45" spans="1:15" x14ac:dyDescent="0.25">
      <c r="A45" s="242"/>
      <c r="B45" s="231" t="s">
        <v>21</v>
      </c>
      <c r="C45" s="236" t="s">
        <v>19</v>
      </c>
      <c r="D45" s="146" t="s">
        <v>55</v>
      </c>
      <c r="E45" s="146">
        <v>6</v>
      </c>
      <c r="F45" s="50">
        <v>30</v>
      </c>
      <c r="G45" s="50" t="s">
        <v>30</v>
      </c>
      <c r="H45" s="233">
        <v>41710</v>
      </c>
      <c r="I45" s="234">
        <v>41717</v>
      </c>
      <c r="J45" s="235">
        <v>41743</v>
      </c>
      <c r="K45" s="131"/>
      <c r="L45" s="134"/>
      <c r="M45" s="51"/>
      <c r="N45" s="197"/>
      <c r="O45" s="139"/>
    </row>
    <row r="46" spans="1:15" x14ac:dyDescent="0.25">
      <c r="A46" s="242"/>
      <c r="B46" s="231" t="s">
        <v>22</v>
      </c>
      <c r="C46" s="236" t="s">
        <v>22</v>
      </c>
      <c r="D46" s="146" t="s">
        <v>55</v>
      </c>
      <c r="E46" s="146">
        <v>7.13</v>
      </c>
      <c r="F46" s="247" t="s">
        <v>145</v>
      </c>
      <c r="G46" s="50" t="s">
        <v>30</v>
      </c>
      <c r="H46" s="233">
        <v>41710</v>
      </c>
      <c r="I46" s="234">
        <v>41717</v>
      </c>
      <c r="J46" s="235">
        <v>41743</v>
      </c>
      <c r="K46" s="131"/>
      <c r="L46" s="134"/>
      <c r="M46" s="51"/>
      <c r="N46" s="197"/>
      <c r="O46" s="142"/>
    </row>
    <row r="47" spans="1:15" ht="15" customHeight="1" x14ac:dyDescent="0.25">
      <c r="A47" s="242"/>
      <c r="B47" s="231" t="s">
        <v>44</v>
      </c>
      <c r="C47" s="240" t="s">
        <v>45</v>
      </c>
      <c r="D47" s="146" t="s">
        <v>55</v>
      </c>
      <c r="E47" s="146" t="s">
        <v>62</v>
      </c>
      <c r="F47" s="232">
        <v>200</v>
      </c>
      <c r="G47" s="50" t="s">
        <v>30</v>
      </c>
      <c r="H47" s="233">
        <v>41710</v>
      </c>
      <c r="I47" s="234">
        <v>41717</v>
      </c>
      <c r="J47" s="235">
        <v>41743</v>
      </c>
      <c r="K47" s="131"/>
      <c r="L47" s="134"/>
      <c r="M47" s="51"/>
      <c r="N47" s="197"/>
      <c r="O47" s="139"/>
    </row>
    <row r="48" spans="1:15" ht="30" customHeight="1" x14ac:dyDescent="0.25">
      <c r="A48" s="242"/>
      <c r="B48" s="231" t="s">
        <v>186</v>
      </c>
      <c r="C48" s="240" t="s">
        <v>82</v>
      </c>
      <c r="D48" s="146" t="s">
        <v>83</v>
      </c>
      <c r="E48" s="146">
        <v>3.6</v>
      </c>
      <c r="F48" s="232">
        <v>50</v>
      </c>
      <c r="G48" s="50" t="s">
        <v>30</v>
      </c>
      <c r="H48" s="233">
        <v>42003</v>
      </c>
      <c r="I48" s="234">
        <v>42003</v>
      </c>
      <c r="J48" s="235"/>
      <c r="K48" s="131"/>
      <c r="L48" s="134"/>
      <c r="M48" s="51"/>
      <c r="N48" s="197"/>
      <c r="O48" s="139"/>
    </row>
    <row r="49" spans="1:15" x14ac:dyDescent="0.25">
      <c r="A49" s="242"/>
      <c r="B49" s="231"/>
      <c r="C49" s="146"/>
      <c r="D49" s="146"/>
      <c r="E49" s="146"/>
      <c r="F49" s="50"/>
      <c r="G49" s="232"/>
      <c r="H49" s="243"/>
      <c r="I49" s="244"/>
      <c r="J49" s="245"/>
      <c r="K49" s="131"/>
      <c r="L49" s="134"/>
      <c r="M49" s="51"/>
      <c r="N49" s="197"/>
      <c r="O49" s="139"/>
    </row>
    <row r="50" spans="1:15" x14ac:dyDescent="0.25">
      <c r="A50" s="242"/>
      <c r="B50" s="231" t="s">
        <v>20</v>
      </c>
      <c r="C50" s="146" t="s">
        <v>19</v>
      </c>
      <c r="D50" s="146" t="s">
        <v>55</v>
      </c>
      <c r="E50" s="146" t="s">
        <v>50</v>
      </c>
      <c r="F50" s="232">
        <v>20</v>
      </c>
      <c r="G50" s="232" t="s">
        <v>30</v>
      </c>
      <c r="H50" s="233">
        <v>41794</v>
      </c>
      <c r="I50" s="234">
        <v>41815</v>
      </c>
      <c r="J50" s="235"/>
      <c r="K50" s="131"/>
      <c r="L50" s="134"/>
      <c r="M50" s="51"/>
      <c r="N50" s="197"/>
      <c r="O50" s="139"/>
    </row>
    <row r="51" spans="1:15" x14ac:dyDescent="0.25">
      <c r="A51" s="242"/>
      <c r="B51" s="231" t="s">
        <v>43</v>
      </c>
      <c r="C51" s="146" t="s">
        <v>19</v>
      </c>
      <c r="D51" s="146" t="s">
        <v>55</v>
      </c>
      <c r="E51" s="146">
        <v>0.5</v>
      </c>
      <c r="F51" s="50">
        <v>2</v>
      </c>
      <c r="G51" s="50" t="s">
        <v>30</v>
      </c>
      <c r="H51" s="233">
        <v>41794</v>
      </c>
      <c r="I51" s="234">
        <v>41815</v>
      </c>
      <c r="J51" s="235"/>
      <c r="K51" s="131"/>
      <c r="L51" s="134"/>
      <c r="M51" s="51"/>
      <c r="N51" s="197"/>
      <c r="O51" s="139"/>
    </row>
    <row r="52" spans="1:15" x14ac:dyDescent="0.25">
      <c r="A52" s="242"/>
      <c r="B52" s="231" t="s">
        <v>21</v>
      </c>
      <c r="C52" s="236" t="s">
        <v>19</v>
      </c>
      <c r="D52" s="146" t="s">
        <v>55</v>
      </c>
      <c r="E52" s="146">
        <v>6</v>
      </c>
      <c r="F52" s="50">
        <v>30</v>
      </c>
      <c r="G52" s="50" t="s">
        <v>30</v>
      </c>
      <c r="H52" s="233">
        <v>41794</v>
      </c>
      <c r="I52" s="234">
        <v>41815</v>
      </c>
      <c r="J52" s="235"/>
      <c r="K52" s="131"/>
      <c r="L52" s="134"/>
      <c r="M52" s="51"/>
      <c r="N52" s="197"/>
      <c r="O52" s="139"/>
    </row>
    <row r="53" spans="1:15" x14ac:dyDescent="0.25">
      <c r="A53" s="242"/>
      <c r="B53" s="231" t="s">
        <v>22</v>
      </c>
      <c r="C53" s="236" t="s">
        <v>22</v>
      </c>
      <c r="D53" s="146" t="s">
        <v>55</v>
      </c>
      <c r="E53" s="146">
        <v>7.46</v>
      </c>
      <c r="F53" s="247" t="s">
        <v>145</v>
      </c>
      <c r="G53" s="50" t="s">
        <v>30</v>
      </c>
      <c r="H53" s="233">
        <v>41794</v>
      </c>
      <c r="I53" s="234">
        <v>41815</v>
      </c>
      <c r="J53" s="235"/>
      <c r="K53" s="131"/>
      <c r="L53" s="134"/>
      <c r="M53" s="51"/>
      <c r="N53" s="197"/>
      <c r="O53" s="139"/>
    </row>
    <row r="54" spans="1:15" ht="15" customHeight="1" x14ac:dyDescent="0.25">
      <c r="A54" s="242"/>
      <c r="B54" s="231" t="s">
        <v>44</v>
      </c>
      <c r="C54" s="240" t="s">
        <v>45</v>
      </c>
      <c r="D54" s="146" t="s">
        <v>55</v>
      </c>
      <c r="E54" s="146">
        <v>1</v>
      </c>
      <c r="F54" s="232">
        <v>200</v>
      </c>
      <c r="G54" s="50" t="s">
        <v>30</v>
      </c>
      <c r="H54" s="233">
        <v>41794</v>
      </c>
      <c r="I54" s="234">
        <v>41815</v>
      </c>
      <c r="J54" s="235"/>
      <c r="K54" s="131"/>
      <c r="L54" s="134"/>
      <c r="M54" s="51"/>
      <c r="N54" s="197"/>
      <c r="O54" s="139"/>
    </row>
    <row r="55" spans="1:15" ht="30" customHeight="1" x14ac:dyDescent="0.25">
      <c r="A55" s="242"/>
      <c r="B55" s="231" t="s">
        <v>186</v>
      </c>
      <c r="C55" s="240" t="s">
        <v>82</v>
      </c>
      <c r="D55" s="146" t="s">
        <v>83</v>
      </c>
      <c r="E55" s="146">
        <v>2.9</v>
      </c>
      <c r="F55" s="232">
        <v>50</v>
      </c>
      <c r="G55" s="50" t="s">
        <v>30</v>
      </c>
      <c r="H55" s="233">
        <v>42003</v>
      </c>
      <c r="I55" s="234">
        <v>42003</v>
      </c>
      <c r="J55" s="235"/>
      <c r="K55" s="131"/>
      <c r="L55" s="134"/>
      <c r="M55" s="51"/>
      <c r="N55" s="197"/>
      <c r="O55" s="139"/>
    </row>
    <row r="56" spans="1:15" x14ac:dyDescent="0.25">
      <c r="A56" s="242"/>
      <c r="B56" s="231"/>
      <c r="C56" s="146"/>
      <c r="D56" s="146"/>
      <c r="E56" s="146"/>
      <c r="F56" s="50"/>
      <c r="G56" s="232"/>
      <c r="H56" s="243"/>
      <c r="I56" s="244"/>
      <c r="J56" s="245"/>
      <c r="K56" s="131"/>
      <c r="L56" s="136"/>
      <c r="M56" s="51"/>
      <c r="N56" s="197"/>
      <c r="O56" s="139"/>
    </row>
    <row r="57" spans="1:15" x14ac:dyDescent="0.25">
      <c r="A57" s="242"/>
      <c r="B57" s="231" t="s">
        <v>20</v>
      </c>
      <c r="C57" s="146" t="s">
        <v>19</v>
      </c>
      <c r="D57" s="146" t="s">
        <v>55</v>
      </c>
      <c r="E57" s="146" t="s">
        <v>50</v>
      </c>
      <c r="F57" s="232">
        <v>20</v>
      </c>
      <c r="G57" s="232" t="s">
        <v>30</v>
      </c>
      <c r="H57" s="233">
        <v>41891</v>
      </c>
      <c r="I57" s="234">
        <v>41899</v>
      </c>
      <c r="J57" s="235"/>
      <c r="K57" s="131"/>
      <c r="L57" s="134"/>
      <c r="M57" s="51"/>
      <c r="N57" s="197"/>
      <c r="O57" s="139"/>
    </row>
    <row r="58" spans="1:15" x14ac:dyDescent="0.25">
      <c r="A58" s="242"/>
      <c r="B58" s="231" t="s">
        <v>43</v>
      </c>
      <c r="C58" s="146" t="s">
        <v>19</v>
      </c>
      <c r="D58" s="146" t="s">
        <v>55</v>
      </c>
      <c r="E58" s="146">
        <v>0.51</v>
      </c>
      <c r="F58" s="50">
        <v>2</v>
      </c>
      <c r="G58" s="50" t="s">
        <v>30</v>
      </c>
      <c r="H58" s="233">
        <v>41891</v>
      </c>
      <c r="I58" s="234">
        <v>41899</v>
      </c>
      <c r="J58" s="235"/>
      <c r="K58" s="131"/>
      <c r="L58" s="134"/>
      <c r="M58" s="51"/>
      <c r="N58" s="197"/>
      <c r="O58" s="139"/>
    </row>
    <row r="59" spans="1:15" x14ac:dyDescent="0.25">
      <c r="A59" s="242"/>
      <c r="B59" s="231" t="s">
        <v>21</v>
      </c>
      <c r="C59" s="236" t="s">
        <v>19</v>
      </c>
      <c r="D59" s="146" t="s">
        <v>55</v>
      </c>
      <c r="E59" s="146">
        <v>7</v>
      </c>
      <c r="F59" s="50">
        <v>30</v>
      </c>
      <c r="G59" s="50" t="s">
        <v>30</v>
      </c>
      <c r="H59" s="233">
        <v>41891</v>
      </c>
      <c r="I59" s="234">
        <v>41899</v>
      </c>
      <c r="J59" s="235"/>
      <c r="K59" s="131"/>
      <c r="L59" s="134"/>
      <c r="M59" s="51"/>
      <c r="N59" s="197"/>
      <c r="O59" s="139"/>
    </row>
    <row r="60" spans="1:15" x14ac:dyDescent="0.25">
      <c r="A60" s="242"/>
      <c r="B60" s="231" t="s">
        <v>22</v>
      </c>
      <c r="C60" s="236" t="s">
        <v>22</v>
      </c>
      <c r="D60" s="146" t="s">
        <v>55</v>
      </c>
      <c r="E60" s="146">
        <v>7.52</v>
      </c>
      <c r="F60" s="247" t="s">
        <v>145</v>
      </c>
      <c r="G60" s="50" t="s">
        <v>30</v>
      </c>
      <c r="H60" s="233">
        <v>41891</v>
      </c>
      <c r="I60" s="234">
        <v>41899</v>
      </c>
      <c r="J60" s="235"/>
      <c r="K60" s="131"/>
      <c r="L60" s="134"/>
      <c r="M60" s="51"/>
      <c r="N60" s="197"/>
      <c r="O60" s="139"/>
    </row>
    <row r="61" spans="1:15" ht="15" customHeight="1" x14ac:dyDescent="0.25">
      <c r="A61" s="242"/>
      <c r="B61" s="231" t="s">
        <v>44</v>
      </c>
      <c r="C61" s="240" t="s">
        <v>45</v>
      </c>
      <c r="D61" s="146" t="s">
        <v>55</v>
      </c>
      <c r="E61" s="146">
        <v>2</v>
      </c>
      <c r="F61" s="232">
        <v>200</v>
      </c>
      <c r="G61" s="50" t="s">
        <v>30</v>
      </c>
      <c r="H61" s="233">
        <v>41891</v>
      </c>
      <c r="I61" s="234">
        <v>41899</v>
      </c>
      <c r="J61" s="235"/>
      <c r="K61" s="131"/>
      <c r="L61" s="134"/>
      <c r="M61" s="51"/>
      <c r="N61" s="197"/>
      <c r="O61" s="139"/>
    </row>
    <row r="62" spans="1:15" ht="30" customHeight="1" x14ac:dyDescent="0.25">
      <c r="A62" s="242"/>
      <c r="B62" s="231" t="s">
        <v>186</v>
      </c>
      <c r="C62" s="240" t="s">
        <v>82</v>
      </c>
      <c r="D62" s="146" t="s">
        <v>83</v>
      </c>
      <c r="E62" s="146">
        <v>3</v>
      </c>
      <c r="F62" s="232">
        <v>50</v>
      </c>
      <c r="G62" s="50" t="s">
        <v>30</v>
      </c>
      <c r="H62" s="233">
        <v>42003</v>
      </c>
      <c r="I62" s="234">
        <v>42003</v>
      </c>
      <c r="J62" s="235"/>
      <c r="K62" s="131"/>
      <c r="L62" s="134"/>
      <c r="M62" s="51"/>
      <c r="N62" s="197"/>
      <c r="O62" s="139"/>
    </row>
    <row r="63" spans="1:15" x14ac:dyDescent="0.25">
      <c r="A63" s="230" t="s">
        <v>18</v>
      </c>
      <c r="B63" s="231"/>
      <c r="C63" s="146"/>
      <c r="D63" s="146"/>
      <c r="E63" s="146"/>
      <c r="F63" s="50"/>
      <c r="G63" s="232"/>
      <c r="H63" s="243"/>
      <c r="I63" s="244"/>
      <c r="J63" s="245"/>
      <c r="K63" s="131"/>
      <c r="L63" s="134"/>
      <c r="M63" s="51"/>
      <c r="N63" s="197"/>
      <c r="O63" s="139"/>
    </row>
    <row r="64" spans="1:15" ht="15" customHeight="1" x14ac:dyDescent="0.25">
      <c r="A64" s="676" t="s">
        <v>42</v>
      </c>
      <c r="B64" s="231" t="s">
        <v>20</v>
      </c>
      <c r="C64" s="146" t="s">
        <v>19</v>
      </c>
      <c r="D64" s="146" t="s">
        <v>55</v>
      </c>
      <c r="E64" s="146" t="s">
        <v>50</v>
      </c>
      <c r="F64" s="232">
        <v>20</v>
      </c>
      <c r="G64" s="232" t="s">
        <v>30</v>
      </c>
      <c r="H64" s="233">
        <v>41985</v>
      </c>
      <c r="I64" s="234">
        <v>42010</v>
      </c>
      <c r="J64" s="235"/>
      <c r="K64" s="131"/>
      <c r="L64" s="134"/>
      <c r="M64" s="51"/>
      <c r="N64" s="197"/>
      <c r="O64" s="139"/>
    </row>
    <row r="65" spans="1:15" x14ac:dyDescent="0.25">
      <c r="A65" s="677"/>
      <c r="B65" s="231" t="s">
        <v>43</v>
      </c>
      <c r="C65" s="146" t="s">
        <v>19</v>
      </c>
      <c r="D65" s="146" t="s">
        <v>55</v>
      </c>
      <c r="E65" s="146">
        <v>0.93</v>
      </c>
      <c r="F65" s="50">
        <v>2</v>
      </c>
      <c r="G65" s="50" t="s">
        <v>30</v>
      </c>
      <c r="H65" s="233">
        <v>41985</v>
      </c>
      <c r="I65" s="234">
        <v>42010</v>
      </c>
      <c r="J65" s="235"/>
      <c r="K65" s="131"/>
      <c r="L65" s="134"/>
      <c r="M65" s="51"/>
      <c r="N65" s="197"/>
      <c r="O65" s="139"/>
    </row>
    <row r="66" spans="1:15" x14ac:dyDescent="0.25">
      <c r="A66" s="242"/>
      <c r="B66" s="231" t="s">
        <v>21</v>
      </c>
      <c r="C66" s="236" t="s">
        <v>19</v>
      </c>
      <c r="D66" s="146" t="s">
        <v>55</v>
      </c>
      <c r="E66" s="146">
        <v>8</v>
      </c>
      <c r="F66" s="50">
        <v>30</v>
      </c>
      <c r="G66" s="50" t="s">
        <v>30</v>
      </c>
      <c r="H66" s="233">
        <v>41985</v>
      </c>
      <c r="I66" s="234">
        <v>42010</v>
      </c>
      <c r="J66" s="235"/>
      <c r="K66" s="131"/>
      <c r="L66" s="134"/>
      <c r="M66" s="51"/>
      <c r="N66" s="197"/>
      <c r="O66" s="139"/>
    </row>
    <row r="67" spans="1:15" x14ac:dyDescent="0.25">
      <c r="A67" s="242"/>
      <c r="B67" s="231" t="s">
        <v>22</v>
      </c>
      <c r="C67" s="236" t="s">
        <v>22</v>
      </c>
      <c r="D67" s="146" t="s">
        <v>55</v>
      </c>
      <c r="E67" s="146">
        <v>7.62</v>
      </c>
      <c r="F67" s="247" t="s">
        <v>145</v>
      </c>
      <c r="G67" s="50" t="s">
        <v>30</v>
      </c>
      <c r="H67" s="233">
        <v>41985</v>
      </c>
      <c r="I67" s="234">
        <v>42010</v>
      </c>
      <c r="J67" s="235"/>
      <c r="K67" s="131"/>
      <c r="L67" s="134"/>
      <c r="M67" s="51"/>
      <c r="N67" s="197"/>
      <c r="O67" s="139"/>
    </row>
    <row r="68" spans="1:15" ht="15" customHeight="1" x14ac:dyDescent="0.25">
      <c r="A68" s="242"/>
      <c r="B68" s="231" t="s">
        <v>44</v>
      </c>
      <c r="C68" s="240" t="s">
        <v>45</v>
      </c>
      <c r="D68" s="146" t="s">
        <v>55</v>
      </c>
      <c r="E68" s="146" t="s">
        <v>50</v>
      </c>
      <c r="F68" s="232">
        <v>200</v>
      </c>
      <c r="G68" s="50" t="s">
        <v>30</v>
      </c>
      <c r="H68" s="233">
        <v>41985</v>
      </c>
      <c r="I68" s="234">
        <v>42010</v>
      </c>
      <c r="J68" s="235"/>
      <c r="K68" s="131"/>
      <c r="L68" s="134"/>
      <c r="M68" s="51"/>
      <c r="N68" s="197"/>
      <c r="O68" s="139"/>
    </row>
    <row r="69" spans="1:15" ht="30" customHeight="1" x14ac:dyDescent="0.25">
      <c r="A69" s="242"/>
      <c r="B69" s="231" t="s">
        <v>186</v>
      </c>
      <c r="C69" s="240" t="s">
        <v>82</v>
      </c>
      <c r="D69" s="146" t="s">
        <v>83</v>
      </c>
      <c r="E69" s="146">
        <v>3.3</v>
      </c>
      <c r="F69" s="232">
        <v>50</v>
      </c>
      <c r="G69" s="50" t="s">
        <v>30</v>
      </c>
      <c r="H69" s="233">
        <v>42003</v>
      </c>
      <c r="I69" s="234">
        <v>42003</v>
      </c>
      <c r="J69" s="235"/>
      <c r="K69" s="131"/>
      <c r="L69" s="134"/>
      <c r="M69" s="51"/>
      <c r="N69" s="197"/>
      <c r="O69" s="139"/>
    </row>
    <row r="70" spans="1:15" x14ac:dyDescent="0.25">
      <c r="A70" s="54"/>
      <c r="B70" s="53"/>
      <c r="C70" s="53"/>
      <c r="D70" s="255"/>
      <c r="E70" s="53"/>
      <c r="F70" s="84"/>
      <c r="G70" s="259"/>
      <c r="H70" s="129"/>
      <c r="I70" s="66"/>
      <c r="J70" s="148"/>
      <c r="K70" s="131"/>
      <c r="L70" s="134"/>
      <c r="M70" s="51"/>
      <c r="N70" s="197"/>
      <c r="O70" s="139"/>
    </row>
    <row r="71" spans="1:15" x14ac:dyDescent="0.25">
      <c r="A71" s="54"/>
      <c r="B71" s="57" t="s">
        <v>20</v>
      </c>
      <c r="C71" s="123" t="s">
        <v>19</v>
      </c>
      <c r="D71" s="146" t="s">
        <v>55</v>
      </c>
      <c r="E71" s="123" t="s">
        <v>50</v>
      </c>
      <c r="F71" s="81">
        <v>20</v>
      </c>
      <c r="G71" s="232" t="s">
        <v>30</v>
      </c>
      <c r="H71" s="128">
        <v>42068</v>
      </c>
      <c r="I71" s="82">
        <v>42076</v>
      </c>
      <c r="J71" s="196"/>
      <c r="K71" s="131"/>
      <c r="L71" s="134"/>
      <c r="M71" s="51"/>
      <c r="N71" s="197"/>
      <c r="O71" s="139"/>
    </row>
    <row r="72" spans="1:15" x14ac:dyDescent="0.25">
      <c r="A72" s="54"/>
      <c r="B72" s="57" t="s">
        <v>43</v>
      </c>
      <c r="C72" s="123" t="s">
        <v>19</v>
      </c>
      <c r="D72" s="146" t="s">
        <v>55</v>
      </c>
      <c r="E72" s="124">
        <v>1.82</v>
      </c>
      <c r="F72" s="56">
        <v>2</v>
      </c>
      <c r="G72" s="50" t="s">
        <v>30</v>
      </c>
      <c r="H72" s="128">
        <v>42068</v>
      </c>
      <c r="I72" s="82">
        <v>42076</v>
      </c>
      <c r="J72" s="196"/>
      <c r="K72" s="131"/>
      <c r="L72" s="134"/>
      <c r="M72" s="51"/>
      <c r="N72" s="197"/>
      <c r="O72" s="139"/>
    </row>
    <row r="73" spans="1:15" x14ac:dyDescent="0.25">
      <c r="A73" s="54"/>
      <c r="B73" s="57" t="s">
        <v>21</v>
      </c>
      <c r="C73" s="124" t="s">
        <v>19</v>
      </c>
      <c r="D73" s="146" t="s">
        <v>55</v>
      </c>
      <c r="E73" s="123">
        <v>12</v>
      </c>
      <c r="F73" s="56">
        <v>30</v>
      </c>
      <c r="G73" s="50" t="s">
        <v>30</v>
      </c>
      <c r="H73" s="128">
        <v>42068</v>
      </c>
      <c r="I73" s="82">
        <v>42076</v>
      </c>
      <c r="J73" s="196"/>
      <c r="K73" s="131"/>
      <c r="L73" s="134"/>
      <c r="M73" s="51"/>
      <c r="N73" s="197"/>
      <c r="O73" s="139"/>
    </row>
    <row r="74" spans="1:15" x14ac:dyDescent="0.25">
      <c r="A74" s="54"/>
      <c r="B74" s="57" t="s">
        <v>22</v>
      </c>
      <c r="C74" s="124" t="s">
        <v>22</v>
      </c>
      <c r="D74" s="146" t="s">
        <v>55</v>
      </c>
      <c r="E74" s="123">
        <v>7.47</v>
      </c>
      <c r="F74" s="45" t="s">
        <v>145</v>
      </c>
      <c r="G74" s="50" t="s">
        <v>30</v>
      </c>
      <c r="H74" s="128">
        <v>42068</v>
      </c>
      <c r="I74" s="82">
        <v>42076</v>
      </c>
      <c r="J74" s="196"/>
      <c r="K74" s="131"/>
      <c r="L74" s="134"/>
      <c r="M74" s="51"/>
      <c r="N74" s="197"/>
      <c r="O74" s="139"/>
    </row>
    <row r="75" spans="1:15" ht="15" customHeight="1" x14ac:dyDescent="0.25">
      <c r="A75" s="54"/>
      <c r="B75" s="57" t="s">
        <v>44</v>
      </c>
      <c r="C75" s="100" t="s">
        <v>45</v>
      </c>
      <c r="D75" s="146" t="s">
        <v>55</v>
      </c>
      <c r="E75" s="123" t="s">
        <v>50</v>
      </c>
      <c r="F75" s="81">
        <v>200</v>
      </c>
      <c r="G75" s="50" t="s">
        <v>30</v>
      </c>
      <c r="H75" s="128">
        <v>42068</v>
      </c>
      <c r="I75" s="82">
        <v>42076</v>
      </c>
      <c r="J75" s="196"/>
      <c r="K75" s="131"/>
      <c r="L75" s="134"/>
      <c r="M75" s="51"/>
      <c r="N75" s="197"/>
      <c r="O75" s="139"/>
    </row>
    <row r="76" spans="1:15" ht="30" customHeight="1" x14ac:dyDescent="0.25">
      <c r="A76" s="54"/>
      <c r="B76" s="57" t="s">
        <v>186</v>
      </c>
      <c r="C76" s="100" t="s">
        <v>82</v>
      </c>
      <c r="D76" s="232" t="s">
        <v>200</v>
      </c>
      <c r="E76" s="123">
        <v>1.8</v>
      </c>
      <c r="F76" s="81">
        <v>50</v>
      </c>
      <c r="G76" s="50" t="s">
        <v>30</v>
      </c>
      <c r="H76" s="128">
        <v>42095</v>
      </c>
      <c r="I76" s="82">
        <v>42095</v>
      </c>
      <c r="J76" s="196"/>
      <c r="K76" s="131"/>
      <c r="L76" s="134"/>
      <c r="M76" s="51"/>
      <c r="N76" s="197"/>
      <c r="O76" s="139"/>
    </row>
    <row r="77" spans="1:15" x14ac:dyDescent="0.25">
      <c r="A77" s="54"/>
      <c r="B77" s="53"/>
      <c r="C77" s="53"/>
      <c r="D77" s="255"/>
      <c r="E77" s="53"/>
      <c r="F77" s="84"/>
      <c r="G77" s="259"/>
      <c r="H77" s="129"/>
      <c r="I77" s="66"/>
      <c r="J77" s="148"/>
      <c r="K77" s="131"/>
      <c r="L77" s="134"/>
      <c r="M77" s="51"/>
      <c r="N77" s="197"/>
      <c r="O77" s="139"/>
    </row>
    <row r="78" spans="1:15" x14ac:dyDescent="0.25">
      <c r="A78" s="54"/>
      <c r="B78" s="57" t="s">
        <v>20</v>
      </c>
      <c r="C78" s="123" t="s">
        <v>19</v>
      </c>
      <c r="D78" s="146" t="s">
        <v>55</v>
      </c>
      <c r="E78" s="123" t="s">
        <v>50</v>
      </c>
      <c r="F78" s="81">
        <v>20</v>
      </c>
      <c r="G78" s="232" t="s">
        <v>30</v>
      </c>
      <c r="H78" s="128">
        <v>42171</v>
      </c>
      <c r="I78" s="82">
        <v>42178</v>
      </c>
      <c r="J78" s="196"/>
      <c r="K78" s="131"/>
      <c r="L78" s="134"/>
      <c r="M78" s="51"/>
      <c r="N78" s="197"/>
      <c r="O78" s="139"/>
    </row>
    <row r="79" spans="1:15" x14ac:dyDescent="0.25">
      <c r="A79" s="54"/>
      <c r="B79" s="57" t="s">
        <v>43</v>
      </c>
      <c r="C79" s="123" t="s">
        <v>19</v>
      </c>
      <c r="D79" s="146" t="s">
        <v>55</v>
      </c>
      <c r="E79" s="123">
        <v>1.07</v>
      </c>
      <c r="F79" s="56">
        <v>2</v>
      </c>
      <c r="G79" s="50" t="s">
        <v>30</v>
      </c>
      <c r="H79" s="128">
        <v>42171</v>
      </c>
      <c r="I79" s="128">
        <v>42178</v>
      </c>
      <c r="J79" s="196"/>
      <c r="K79" s="131"/>
      <c r="L79" s="134"/>
      <c r="M79" s="51"/>
      <c r="N79" s="197"/>
      <c r="O79" s="139"/>
    </row>
    <row r="80" spans="1:15" x14ac:dyDescent="0.25">
      <c r="A80" s="54"/>
      <c r="B80" s="57" t="s">
        <v>21</v>
      </c>
      <c r="C80" s="124" t="s">
        <v>19</v>
      </c>
      <c r="D80" s="146" t="s">
        <v>55</v>
      </c>
      <c r="E80" s="123">
        <v>5</v>
      </c>
      <c r="F80" s="56">
        <v>30</v>
      </c>
      <c r="G80" s="50" t="s">
        <v>30</v>
      </c>
      <c r="H80" s="128">
        <v>42171</v>
      </c>
      <c r="I80" s="128">
        <v>42178</v>
      </c>
      <c r="J80" s="196"/>
      <c r="K80" s="131"/>
      <c r="L80" s="134"/>
      <c r="M80" s="51"/>
      <c r="N80" s="197"/>
      <c r="O80" s="139"/>
    </row>
    <row r="81" spans="1:15" x14ac:dyDescent="0.25">
      <c r="A81" s="54"/>
      <c r="B81" s="57" t="s">
        <v>22</v>
      </c>
      <c r="C81" s="124" t="s">
        <v>22</v>
      </c>
      <c r="D81" s="146" t="s">
        <v>55</v>
      </c>
      <c r="E81" s="123">
        <v>7.34</v>
      </c>
      <c r="F81" s="45" t="s">
        <v>145</v>
      </c>
      <c r="G81" s="50" t="s">
        <v>30</v>
      </c>
      <c r="H81" s="128">
        <v>42171</v>
      </c>
      <c r="I81" s="128">
        <v>42178</v>
      </c>
      <c r="J81" s="196"/>
      <c r="K81" s="131"/>
      <c r="L81" s="134"/>
      <c r="M81" s="51"/>
      <c r="N81" s="197"/>
      <c r="O81" s="139"/>
    </row>
    <row r="82" spans="1:15" ht="15" customHeight="1" x14ac:dyDescent="0.25">
      <c r="A82" s="54"/>
      <c r="B82" s="57" t="s">
        <v>44</v>
      </c>
      <c r="C82" s="100" t="s">
        <v>45</v>
      </c>
      <c r="D82" s="146" t="s">
        <v>55</v>
      </c>
      <c r="E82" s="123">
        <v>2</v>
      </c>
      <c r="F82" s="81">
        <v>200</v>
      </c>
      <c r="G82" s="50" t="s">
        <v>30</v>
      </c>
      <c r="H82" s="128">
        <v>42171</v>
      </c>
      <c r="I82" s="128">
        <v>42178</v>
      </c>
      <c r="J82" s="196"/>
      <c r="K82" s="131"/>
      <c r="L82" s="134"/>
      <c r="M82" s="51"/>
      <c r="N82" s="197"/>
      <c r="O82" s="139"/>
    </row>
    <row r="83" spans="1:15" ht="30" customHeight="1" x14ac:dyDescent="0.25">
      <c r="A83" s="54"/>
      <c r="B83" s="57" t="s">
        <v>186</v>
      </c>
      <c r="C83" s="100" t="s">
        <v>82</v>
      </c>
      <c r="D83" s="232" t="s">
        <v>200</v>
      </c>
      <c r="E83" s="123">
        <v>4.0999999999999996</v>
      </c>
      <c r="F83" s="81">
        <v>50</v>
      </c>
      <c r="G83" s="50" t="s">
        <v>30</v>
      </c>
      <c r="H83" s="128">
        <v>42186</v>
      </c>
      <c r="I83" s="128">
        <v>42186</v>
      </c>
      <c r="J83" s="196"/>
      <c r="K83" s="131"/>
      <c r="L83" s="134"/>
      <c r="M83" s="51"/>
      <c r="N83" s="197"/>
      <c r="O83" s="139"/>
    </row>
    <row r="84" spans="1:15" x14ac:dyDescent="0.25">
      <c r="A84" s="54"/>
      <c r="B84" s="53"/>
      <c r="C84" s="53"/>
      <c r="D84" s="255"/>
      <c r="E84" s="53"/>
      <c r="F84" s="84"/>
      <c r="G84" s="259"/>
      <c r="H84" s="129"/>
      <c r="I84" s="129"/>
      <c r="J84" s="148"/>
      <c r="K84" s="131"/>
      <c r="L84" s="134"/>
      <c r="M84" s="51"/>
      <c r="N84" s="197"/>
      <c r="O84" s="139"/>
    </row>
    <row r="85" spans="1:15" ht="30" x14ac:dyDescent="0.25">
      <c r="A85" s="54"/>
      <c r="B85" s="57" t="s">
        <v>20</v>
      </c>
      <c r="C85" s="123" t="s">
        <v>19</v>
      </c>
      <c r="D85" s="146" t="s">
        <v>55</v>
      </c>
      <c r="E85" s="123">
        <v>28</v>
      </c>
      <c r="F85" s="81">
        <v>20</v>
      </c>
      <c r="G85" s="232" t="s">
        <v>32</v>
      </c>
      <c r="H85" s="128">
        <v>42262</v>
      </c>
      <c r="I85" s="128">
        <v>42268</v>
      </c>
      <c r="J85" s="196"/>
      <c r="K85" s="131"/>
      <c r="L85" s="134">
        <v>42270</v>
      </c>
      <c r="M85" s="12" t="s">
        <v>188</v>
      </c>
      <c r="N85" s="204">
        <v>0.4</v>
      </c>
      <c r="O85" s="139"/>
    </row>
    <row r="86" spans="1:15" x14ac:dyDescent="0.25">
      <c r="A86" s="54"/>
      <c r="B86" s="57" t="s">
        <v>43</v>
      </c>
      <c r="C86" s="123" t="s">
        <v>19</v>
      </c>
      <c r="D86" s="146" t="s">
        <v>55</v>
      </c>
      <c r="E86" s="123">
        <v>0</v>
      </c>
      <c r="F86" s="56">
        <v>2</v>
      </c>
      <c r="G86" s="50" t="s">
        <v>30</v>
      </c>
      <c r="H86" s="128">
        <v>42262</v>
      </c>
      <c r="I86" s="128">
        <v>42268</v>
      </c>
      <c r="J86" s="196"/>
      <c r="K86" s="131"/>
      <c r="L86" s="134"/>
      <c r="M86" s="51"/>
      <c r="N86" s="197"/>
      <c r="O86" s="139"/>
    </row>
    <row r="87" spans="1:15" x14ac:dyDescent="0.25">
      <c r="A87" s="54"/>
      <c r="B87" s="57" t="s">
        <v>21</v>
      </c>
      <c r="C87" s="124" t="s">
        <v>19</v>
      </c>
      <c r="D87" s="146" t="s">
        <v>55</v>
      </c>
      <c r="E87" s="123">
        <v>6</v>
      </c>
      <c r="F87" s="56">
        <v>30</v>
      </c>
      <c r="G87" s="50" t="s">
        <v>30</v>
      </c>
      <c r="H87" s="128">
        <v>42262</v>
      </c>
      <c r="I87" s="128">
        <v>42268</v>
      </c>
      <c r="J87" s="196"/>
      <c r="K87" s="131"/>
      <c r="L87" s="134"/>
      <c r="M87" s="51"/>
      <c r="N87" s="197"/>
      <c r="O87" s="139"/>
    </row>
    <row r="88" spans="1:15" x14ac:dyDescent="0.25">
      <c r="A88" s="54"/>
      <c r="B88" s="57" t="s">
        <v>22</v>
      </c>
      <c r="C88" s="124" t="s">
        <v>22</v>
      </c>
      <c r="D88" s="146" t="s">
        <v>55</v>
      </c>
      <c r="E88" s="123">
        <v>7.87</v>
      </c>
      <c r="F88" s="45" t="s">
        <v>145</v>
      </c>
      <c r="G88" s="50" t="s">
        <v>30</v>
      </c>
      <c r="H88" s="128">
        <v>42262</v>
      </c>
      <c r="I88" s="128">
        <v>42268</v>
      </c>
      <c r="J88" s="196"/>
      <c r="K88" s="131"/>
      <c r="L88" s="134"/>
      <c r="M88" s="51"/>
      <c r="N88" s="197"/>
      <c r="O88" s="139"/>
    </row>
    <row r="89" spans="1:15" ht="45" customHeight="1" x14ac:dyDescent="0.25">
      <c r="A89" s="54"/>
      <c r="B89" s="57" t="s">
        <v>44</v>
      </c>
      <c r="C89" s="100" t="s">
        <v>45</v>
      </c>
      <c r="D89" s="146" t="s">
        <v>55</v>
      </c>
      <c r="E89" s="123">
        <v>2100</v>
      </c>
      <c r="F89" s="81">
        <v>200</v>
      </c>
      <c r="G89" s="50" t="s">
        <v>32</v>
      </c>
      <c r="H89" s="128">
        <v>42262</v>
      </c>
      <c r="I89" s="128">
        <v>42268</v>
      </c>
      <c r="J89" s="196"/>
      <c r="K89" s="131"/>
      <c r="L89" s="134">
        <v>42270</v>
      </c>
      <c r="M89" s="12" t="s">
        <v>187</v>
      </c>
      <c r="N89" s="204">
        <v>9.5</v>
      </c>
      <c r="O89" s="139"/>
    </row>
    <row r="90" spans="1:15" ht="30" customHeight="1" x14ac:dyDescent="0.25">
      <c r="A90" s="54"/>
      <c r="B90" s="57" t="s">
        <v>186</v>
      </c>
      <c r="C90" s="100" t="s">
        <v>82</v>
      </c>
      <c r="D90" s="232" t="s">
        <v>200</v>
      </c>
      <c r="E90" s="123">
        <v>5</v>
      </c>
      <c r="F90" s="81">
        <v>50</v>
      </c>
      <c r="G90" s="50" t="s">
        <v>30</v>
      </c>
      <c r="H90" s="128">
        <v>42278</v>
      </c>
      <c r="I90" s="128">
        <v>42278</v>
      </c>
      <c r="J90" s="196"/>
      <c r="K90" s="131"/>
      <c r="L90" s="134"/>
      <c r="M90" s="51"/>
      <c r="N90" s="197"/>
      <c r="O90" s="139"/>
    </row>
    <row r="91" spans="1:15" x14ac:dyDescent="0.25">
      <c r="A91" s="54"/>
      <c r="B91" s="53"/>
      <c r="C91" s="53"/>
      <c r="D91" s="255"/>
      <c r="E91" s="53"/>
      <c r="F91" s="84"/>
      <c r="G91" s="259"/>
      <c r="H91" s="129"/>
      <c r="I91" s="129"/>
      <c r="J91" s="148"/>
      <c r="K91" s="131"/>
      <c r="L91" s="134"/>
      <c r="M91" s="51"/>
      <c r="N91" s="197"/>
      <c r="O91" s="139"/>
    </row>
    <row r="92" spans="1:15" ht="45.75" customHeight="1" x14ac:dyDescent="0.25">
      <c r="A92" s="54"/>
      <c r="B92" s="57" t="s">
        <v>20</v>
      </c>
      <c r="C92" s="123" t="s">
        <v>19</v>
      </c>
      <c r="D92" s="146" t="s">
        <v>55</v>
      </c>
      <c r="E92" s="123">
        <v>80</v>
      </c>
      <c r="F92" s="81">
        <v>20</v>
      </c>
      <c r="G92" s="232" t="s">
        <v>32</v>
      </c>
      <c r="H92" s="128">
        <v>42321</v>
      </c>
      <c r="I92" s="128">
        <v>42328</v>
      </c>
      <c r="J92" s="196"/>
      <c r="K92" s="131"/>
      <c r="L92" s="134">
        <v>42327</v>
      </c>
      <c r="M92" s="12" t="s">
        <v>189</v>
      </c>
      <c r="N92" s="204">
        <v>3</v>
      </c>
      <c r="O92" s="139"/>
    </row>
    <row r="93" spans="1:15" x14ac:dyDescent="0.25">
      <c r="A93" s="54"/>
      <c r="B93" s="57" t="s">
        <v>43</v>
      </c>
      <c r="C93" s="123" t="s">
        <v>19</v>
      </c>
      <c r="D93" s="146" t="s">
        <v>55</v>
      </c>
      <c r="E93" s="123">
        <v>0.63</v>
      </c>
      <c r="F93" s="56">
        <v>2</v>
      </c>
      <c r="G93" s="50" t="s">
        <v>30</v>
      </c>
      <c r="H93" s="128">
        <v>42321</v>
      </c>
      <c r="I93" s="128">
        <v>42328</v>
      </c>
      <c r="J93" s="196"/>
      <c r="K93" s="131"/>
      <c r="L93" s="134"/>
      <c r="M93" s="51"/>
      <c r="N93" s="197"/>
      <c r="O93" s="139"/>
    </row>
    <row r="94" spans="1:15" x14ac:dyDescent="0.25">
      <c r="A94" s="54"/>
      <c r="B94" s="57" t="s">
        <v>21</v>
      </c>
      <c r="C94" s="124" t="s">
        <v>19</v>
      </c>
      <c r="D94" s="146" t="s">
        <v>55</v>
      </c>
      <c r="E94" s="123">
        <v>28</v>
      </c>
      <c r="F94" s="56">
        <v>30</v>
      </c>
      <c r="G94" s="50" t="s">
        <v>30</v>
      </c>
      <c r="H94" s="128">
        <v>42321</v>
      </c>
      <c r="I94" s="128">
        <v>42328</v>
      </c>
      <c r="J94" s="196"/>
      <c r="K94" s="131"/>
      <c r="L94" s="134"/>
      <c r="M94" s="51"/>
      <c r="N94" s="197"/>
      <c r="O94" s="139"/>
    </row>
    <row r="95" spans="1:15" x14ac:dyDescent="0.25">
      <c r="A95" s="54"/>
      <c r="B95" s="57" t="s">
        <v>22</v>
      </c>
      <c r="C95" s="124" t="s">
        <v>22</v>
      </c>
      <c r="D95" s="146" t="s">
        <v>55</v>
      </c>
      <c r="E95" s="123">
        <v>7.72</v>
      </c>
      <c r="F95" s="45" t="s">
        <v>145</v>
      </c>
      <c r="G95" s="50" t="s">
        <v>30</v>
      </c>
      <c r="H95" s="128">
        <v>42321</v>
      </c>
      <c r="I95" s="128">
        <v>42328</v>
      </c>
      <c r="J95" s="196"/>
      <c r="K95" s="131"/>
      <c r="L95" s="134"/>
      <c r="M95" s="51"/>
      <c r="N95" s="197"/>
      <c r="O95" s="139"/>
    </row>
    <row r="96" spans="1:15" ht="15" customHeight="1" x14ac:dyDescent="0.25">
      <c r="A96" s="54"/>
      <c r="B96" s="57" t="s">
        <v>44</v>
      </c>
      <c r="C96" s="100" t="s">
        <v>45</v>
      </c>
      <c r="D96" s="146" t="s">
        <v>55</v>
      </c>
      <c r="E96" s="123" t="s">
        <v>50</v>
      </c>
      <c r="F96" s="81">
        <v>200</v>
      </c>
      <c r="G96" s="50" t="s">
        <v>30</v>
      </c>
      <c r="H96" s="128">
        <v>42321</v>
      </c>
      <c r="I96" s="128">
        <v>42328</v>
      </c>
      <c r="J96" s="196"/>
      <c r="K96" s="131"/>
      <c r="L96" s="134"/>
      <c r="M96" s="51"/>
      <c r="N96" s="197"/>
      <c r="O96" s="139"/>
    </row>
    <row r="97" spans="1:15" ht="30" customHeight="1" x14ac:dyDescent="0.25">
      <c r="A97" s="54"/>
      <c r="B97" s="57" t="s">
        <v>186</v>
      </c>
      <c r="C97" s="100" t="s">
        <v>82</v>
      </c>
      <c r="D97" s="232" t="s">
        <v>200</v>
      </c>
      <c r="E97" s="123" t="s">
        <v>79</v>
      </c>
      <c r="F97" s="81">
        <v>50</v>
      </c>
      <c r="G97" s="50" t="s">
        <v>30</v>
      </c>
      <c r="H97" s="128"/>
      <c r="I97" s="128"/>
      <c r="J97" s="196"/>
      <c r="K97" s="131"/>
      <c r="L97" s="134"/>
      <c r="M97" s="51"/>
      <c r="N97" s="197"/>
      <c r="O97" s="139"/>
    </row>
    <row r="98" spans="1:15" x14ac:dyDescent="0.25">
      <c r="A98" s="54"/>
      <c r="B98" s="53"/>
      <c r="C98" s="53"/>
      <c r="D98" s="255"/>
      <c r="E98" s="53"/>
      <c r="F98" s="84"/>
      <c r="G98" s="259"/>
      <c r="H98" s="129"/>
      <c r="I98" s="129"/>
      <c r="J98" s="148"/>
      <c r="K98" s="131"/>
      <c r="L98" s="134"/>
      <c r="M98" s="51"/>
      <c r="N98" s="197"/>
      <c r="O98" s="139"/>
    </row>
    <row r="99" spans="1:15" ht="45.75" customHeight="1" x14ac:dyDescent="0.25">
      <c r="A99" s="54"/>
      <c r="B99" s="57" t="s">
        <v>20</v>
      </c>
      <c r="C99" s="123" t="s">
        <v>19</v>
      </c>
      <c r="D99" s="146" t="s">
        <v>55</v>
      </c>
      <c r="E99" s="123" t="s">
        <v>50</v>
      </c>
      <c r="F99" s="81">
        <v>20</v>
      </c>
      <c r="G99" s="50" t="s">
        <v>30</v>
      </c>
      <c r="H99" s="128">
        <v>42353</v>
      </c>
      <c r="I99" s="128">
        <v>42361</v>
      </c>
      <c r="J99" s="196"/>
      <c r="K99" s="131"/>
      <c r="L99" s="134"/>
      <c r="M99" s="12"/>
      <c r="N99" s="204"/>
      <c r="O99" s="139"/>
    </row>
    <row r="100" spans="1:15" ht="75" x14ac:dyDescent="0.25">
      <c r="A100" s="54"/>
      <c r="B100" s="57" t="s">
        <v>43</v>
      </c>
      <c r="C100" s="123" t="s">
        <v>19</v>
      </c>
      <c r="D100" s="146" t="s">
        <v>55</v>
      </c>
      <c r="E100" s="123">
        <v>2.4</v>
      </c>
      <c r="F100" s="56">
        <v>2</v>
      </c>
      <c r="G100" s="232" t="s">
        <v>32</v>
      </c>
      <c r="H100" s="128">
        <v>42353</v>
      </c>
      <c r="I100" s="128">
        <v>42361</v>
      </c>
      <c r="J100" s="196"/>
      <c r="K100" s="131"/>
      <c r="L100" s="134"/>
      <c r="M100" s="12" t="s">
        <v>190</v>
      </c>
      <c r="N100" s="197"/>
      <c r="O100" s="139"/>
    </row>
    <row r="101" spans="1:15" x14ac:dyDescent="0.25">
      <c r="A101" s="54"/>
      <c r="B101" s="57" t="s">
        <v>21</v>
      </c>
      <c r="C101" s="124" t="s">
        <v>19</v>
      </c>
      <c r="D101" s="146" t="s">
        <v>55</v>
      </c>
      <c r="E101" s="123" t="s">
        <v>52</v>
      </c>
      <c r="F101" s="56">
        <v>30</v>
      </c>
      <c r="G101" s="50" t="s">
        <v>30</v>
      </c>
      <c r="H101" s="128">
        <v>42353</v>
      </c>
      <c r="I101" s="128">
        <v>42361</v>
      </c>
      <c r="J101" s="196"/>
      <c r="K101" s="131"/>
      <c r="L101" s="134"/>
      <c r="M101" s="51"/>
      <c r="N101" s="197"/>
      <c r="O101" s="139"/>
    </row>
    <row r="102" spans="1:15" x14ac:dyDescent="0.25">
      <c r="A102" s="54"/>
      <c r="B102" s="57" t="s">
        <v>22</v>
      </c>
      <c r="C102" s="124" t="s">
        <v>22</v>
      </c>
      <c r="D102" s="146" t="s">
        <v>55</v>
      </c>
      <c r="E102" s="123">
        <v>7.73</v>
      </c>
      <c r="F102" s="45" t="s">
        <v>145</v>
      </c>
      <c r="G102" s="50" t="s">
        <v>30</v>
      </c>
      <c r="H102" s="128">
        <v>42353</v>
      </c>
      <c r="I102" s="128">
        <v>42361</v>
      </c>
      <c r="J102" s="196"/>
      <c r="K102" s="131"/>
      <c r="L102" s="134"/>
      <c r="M102" s="51"/>
      <c r="N102" s="197"/>
      <c r="O102" s="139"/>
    </row>
    <row r="103" spans="1:15" ht="15" customHeight="1" x14ac:dyDescent="0.25">
      <c r="A103" s="54"/>
      <c r="B103" s="57" t="s">
        <v>44</v>
      </c>
      <c r="C103" s="100" t="s">
        <v>45</v>
      </c>
      <c r="D103" s="146" t="s">
        <v>55</v>
      </c>
      <c r="E103" s="123" t="s">
        <v>62</v>
      </c>
      <c r="F103" s="81">
        <v>200</v>
      </c>
      <c r="G103" s="50" t="s">
        <v>30</v>
      </c>
      <c r="H103" s="128">
        <v>42353</v>
      </c>
      <c r="I103" s="128">
        <v>42361</v>
      </c>
      <c r="J103" s="196"/>
      <c r="K103" s="131"/>
      <c r="L103" s="134"/>
      <c r="M103" s="51"/>
      <c r="N103" s="197"/>
      <c r="O103" s="139"/>
    </row>
    <row r="104" spans="1:15" ht="30" customHeight="1" x14ac:dyDescent="0.25">
      <c r="A104" s="54"/>
      <c r="B104" s="57" t="s">
        <v>186</v>
      </c>
      <c r="C104" s="100" t="s">
        <v>82</v>
      </c>
      <c r="D104" s="232" t="s">
        <v>200</v>
      </c>
      <c r="E104" s="123">
        <v>2.4</v>
      </c>
      <c r="F104" s="81">
        <v>50</v>
      </c>
      <c r="G104" s="50" t="s">
        <v>30</v>
      </c>
      <c r="H104" s="128">
        <v>42373</v>
      </c>
      <c r="I104" s="128">
        <v>42374</v>
      </c>
      <c r="J104" s="196"/>
      <c r="K104" s="131"/>
      <c r="L104" s="134"/>
      <c r="M104" s="51"/>
      <c r="N104" s="197"/>
      <c r="O104" s="139"/>
    </row>
    <row r="105" spans="1:15" x14ac:dyDescent="0.25">
      <c r="A105" s="54"/>
      <c r="B105" s="53"/>
      <c r="C105" s="53"/>
      <c r="D105" s="255"/>
      <c r="E105" s="53"/>
      <c r="F105" s="84"/>
      <c r="G105" s="259"/>
      <c r="H105" s="129"/>
      <c r="I105" s="129"/>
      <c r="J105" s="148"/>
      <c r="K105" s="131"/>
      <c r="L105" s="134"/>
      <c r="M105" s="51"/>
      <c r="N105" s="197"/>
      <c r="O105" s="139"/>
    </row>
    <row r="106" spans="1:15" ht="45.75" customHeight="1" x14ac:dyDescent="0.25">
      <c r="A106" s="54"/>
      <c r="B106" s="57" t="s">
        <v>20</v>
      </c>
      <c r="C106" s="123" t="s">
        <v>19</v>
      </c>
      <c r="D106" s="146" t="s">
        <v>55</v>
      </c>
      <c r="E106" s="123" t="s">
        <v>50</v>
      </c>
      <c r="F106" s="81">
        <v>20</v>
      </c>
      <c r="G106" s="50" t="s">
        <v>30</v>
      </c>
      <c r="H106" s="128">
        <v>42444</v>
      </c>
      <c r="I106" s="128">
        <v>42451</v>
      </c>
      <c r="J106" s="196"/>
      <c r="K106" s="131"/>
      <c r="L106" s="134"/>
      <c r="M106" s="12"/>
      <c r="N106" s="204"/>
      <c r="O106" s="139"/>
    </row>
    <row r="107" spans="1:15" x14ac:dyDescent="0.25">
      <c r="A107" s="54"/>
      <c r="B107" s="57" t="s">
        <v>43</v>
      </c>
      <c r="C107" s="123" t="s">
        <v>19</v>
      </c>
      <c r="D107" s="146" t="s">
        <v>55</v>
      </c>
      <c r="E107" s="123">
        <v>0.06</v>
      </c>
      <c r="F107" s="56">
        <v>2</v>
      </c>
      <c r="G107" s="50" t="s">
        <v>30</v>
      </c>
      <c r="H107" s="128">
        <v>42444</v>
      </c>
      <c r="I107" s="128">
        <v>42451</v>
      </c>
      <c r="J107" s="196"/>
      <c r="K107" s="131"/>
      <c r="L107" s="134"/>
      <c r="M107" s="12"/>
      <c r="N107" s="197"/>
      <c r="O107" s="139"/>
    </row>
    <row r="108" spans="1:15" x14ac:dyDescent="0.25">
      <c r="A108" s="54"/>
      <c r="B108" s="57" t="s">
        <v>21</v>
      </c>
      <c r="C108" s="124" t="s">
        <v>19</v>
      </c>
      <c r="D108" s="146" t="s">
        <v>55</v>
      </c>
      <c r="E108" s="123" t="s">
        <v>52</v>
      </c>
      <c r="F108" s="56">
        <v>30</v>
      </c>
      <c r="G108" s="50" t="s">
        <v>30</v>
      </c>
      <c r="H108" s="128">
        <v>42444</v>
      </c>
      <c r="I108" s="128">
        <v>42451</v>
      </c>
      <c r="J108" s="196"/>
      <c r="K108" s="131"/>
      <c r="L108" s="134"/>
      <c r="M108" s="51"/>
      <c r="N108" s="197"/>
      <c r="O108" s="139"/>
    </row>
    <row r="109" spans="1:15" x14ac:dyDescent="0.25">
      <c r="A109" s="54"/>
      <c r="B109" s="57" t="s">
        <v>22</v>
      </c>
      <c r="C109" s="124" t="s">
        <v>22</v>
      </c>
      <c r="D109" s="146" t="s">
        <v>55</v>
      </c>
      <c r="E109" s="123">
        <v>7.38</v>
      </c>
      <c r="F109" s="45" t="s">
        <v>145</v>
      </c>
      <c r="G109" s="50" t="s">
        <v>30</v>
      </c>
      <c r="H109" s="128">
        <v>42444</v>
      </c>
      <c r="I109" s="128">
        <v>42451</v>
      </c>
      <c r="J109" s="196"/>
      <c r="K109" s="131"/>
      <c r="L109" s="134"/>
      <c r="M109" s="51"/>
      <c r="N109" s="197"/>
      <c r="O109" s="139"/>
    </row>
    <row r="110" spans="1:15" ht="15" customHeight="1" x14ac:dyDescent="0.25">
      <c r="A110" s="54"/>
      <c r="B110" s="57" t="s">
        <v>44</v>
      </c>
      <c r="C110" s="100" t="s">
        <v>45</v>
      </c>
      <c r="D110" s="146" t="s">
        <v>55</v>
      </c>
      <c r="E110" s="123" t="s">
        <v>62</v>
      </c>
      <c r="F110" s="81">
        <v>200</v>
      </c>
      <c r="G110" s="50" t="s">
        <v>30</v>
      </c>
      <c r="H110" s="128">
        <v>42444</v>
      </c>
      <c r="I110" s="128">
        <v>42451</v>
      </c>
      <c r="J110" s="196"/>
      <c r="K110" s="131"/>
      <c r="L110" s="134"/>
      <c r="M110" s="51"/>
      <c r="N110" s="197"/>
      <c r="O110" s="139"/>
    </row>
    <row r="111" spans="1:15" ht="30" customHeight="1" x14ac:dyDescent="0.25">
      <c r="A111" s="54"/>
      <c r="B111" s="57" t="s">
        <v>186</v>
      </c>
      <c r="C111" s="100" t="s">
        <v>82</v>
      </c>
      <c r="D111" s="232" t="s">
        <v>200</v>
      </c>
      <c r="E111" s="123">
        <v>1.4</v>
      </c>
      <c r="F111" s="81">
        <v>50</v>
      </c>
      <c r="G111" s="50" t="s">
        <v>30</v>
      </c>
      <c r="H111" s="128"/>
      <c r="I111" s="128"/>
      <c r="J111" s="196"/>
      <c r="K111" s="131"/>
      <c r="L111" s="134"/>
      <c r="M111" s="51"/>
      <c r="N111" s="197"/>
      <c r="O111" s="139"/>
    </row>
    <row r="112" spans="1:15" x14ac:dyDescent="0.25">
      <c r="A112" s="54"/>
      <c r="B112" s="53"/>
      <c r="C112" s="53"/>
      <c r="D112" s="255"/>
      <c r="E112" s="53"/>
      <c r="F112" s="84"/>
      <c r="G112" s="259"/>
      <c r="H112" s="129"/>
      <c r="I112" s="129"/>
      <c r="J112" s="148"/>
      <c r="K112" s="131"/>
      <c r="L112" s="134"/>
      <c r="M112" s="51"/>
      <c r="N112" s="197"/>
      <c r="O112" s="139"/>
    </row>
    <row r="113" spans="1:20" ht="45.75" customHeight="1" x14ac:dyDescent="0.25">
      <c r="A113" s="54"/>
      <c r="B113" s="57" t="s">
        <v>20</v>
      </c>
      <c r="C113" s="123" t="s">
        <v>19</v>
      </c>
      <c r="D113" s="146" t="s">
        <v>55</v>
      </c>
      <c r="E113" s="123" t="s">
        <v>50</v>
      </c>
      <c r="F113" s="81">
        <v>20</v>
      </c>
      <c r="G113" s="50" t="s">
        <v>30</v>
      </c>
      <c r="H113" s="128">
        <v>42536</v>
      </c>
      <c r="I113" s="128">
        <v>42544</v>
      </c>
      <c r="J113" s="196"/>
      <c r="K113" s="131"/>
      <c r="L113" s="134"/>
      <c r="M113" s="12"/>
      <c r="N113" s="204"/>
      <c r="O113" s="139"/>
    </row>
    <row r="114" spans="1:20" x14ac:dyDescent="0.25">
      <c r="A114" s="54"/>
      <c r="B114" s="57" t="s">
        <v>43</v>
      </c>
      <c r="C114" s="123" t="s">
        <v>19</v>
      </c>
      <c r="D114" s="146" t="s">
        <v>55</v>
      </c>
      <c r="E114" s="123" t="s">
        <v>191</v>
      </c>
      <c r="F114" s="56">
        <v>2</v>
      </c>
      <c r="G114" s="50" t="s">
        <v>30</v>
      </c>
      <c r="H114" s="128">
        <v>42536</v>
      </c>
      <c r="I114" s="128">
        <v>42544</v>
      </c>
      <c r="J114" s="196"/>
      <c r="K114" s="131"/>
      <c r="L114" s="134"/>
      <c r="M114" s="12"/>
      <c r="N114" s="197"/>
      <c r="O114" s="139"/>
    </row>
    <row r="115" spans="1:20" x14ac:dyDescent="0.25">
      <c r="A115" s="54"/>
      <c r="B115" s="57" t="s">
        <v>21</v>
      </c>
      <c r="C115" s="124" t="s">
        <v>19</v>
      </c>
      <c r="D115" s="146" t="s">
        <v>55</v>
      </c>
      <c r="E115" s="123">
        <v>8</v>
      </c>
      <c r="F115" s="56">
        <v>30</v>
      </c>
      <c r="G115" s="50" t="s">
        <v>30</v>
      </c>
      <c r="H115" s="128">
        <v>42536</v>
      </c>
      <c r="I115" s="128">
        <v>42544</v>
      </c>
      <c r="J115" s="196"/>
      <c r="K115" s="131"/>
      <c r="L115" s="134"/>
      <c r="M115" s="51"/>
      <c r="N115" s="197"/>
      <c r="O115" s="139"/>
    </row>
    <row r="116" spans="1:20" x14ac:dyDescent="0.25">
      <c r="A116" s="54"/>
      <c r="B116" s="57" t="s">
        <v>22</v>
      </c>
      <c r="C116" s="124" t="s">
        <v>22</v>
      </c>
      <c r="D116" s="146" t="s">
        <v>55</v>
      </c>
      <c r="E116" s="123">
        <v>7.38</v>
      </c>
      <c r="F116" s="45" t="s">
        <v>145</v>
      </c>
      <c r="G116" s="50" t="s">
        <v>30</v>
      </c>
      <c r="H116" s="128">
        <v>42536</v>
      </c>
      <c r="I116" s="128">
        <v>42544</v>
      </c>
      <c r="J116" s="196"/>
      <c r="K116" s="131"/>
      <c r="L116" s="134"/>
      <c r="M116" s="51"/>
      <c r="N116" s="197"/>
      <c r="O116" s="139"/>
    </row>
    <row r="117" spans="1:20" ht="15" customHeight="1" x14ac:dyDescent="0.25">
      <c r="A117" s="54"/>
      <c r="B117" s="57" t="s">
        <v>44</v>
      </c>
      <c r="C117" s="100" t="s">
        <v>45</v>
      </c>
      <c r="D117" s="146" t="s">
        <v>55</v>
      </c>
      <c r="E117" s="123" t="s">
        <v>62</v>
      </c>
      <c r="F117" s="81">
        <v>200</v>
      </c>
      <c r="G117" s="50" t="s">
        <v>30</v>
      </c>
      <c r="H117" s="128">
        <v>42536</v>
      </c>
      <c r="I117" s="128">
        <v>42544</v>
      </c>
      <c r="J117" s="196"/>
      <c r="K117" s="131"/>
      <c r="L117" s="134"/>
      <c r="M117" s="51"/>
      <c r="N117" s="197"/>
      <c r="O117" s="139"/>
    </row>
    <row r="118" spans="1:20" ht="30" customHeight="1" x14ac:dyDescent="0.25">
      <c r="A118" s="54"/>
      <c r="B118" s="57" t="s">
        <v>186</v>
      </c>
      <c r="C118" s="100" t="s">
        <v>82</v>
      </c>
      <c r="D118" s="232" t="s">
        <v>200</v>
      </c>
      <c r="E118" s="123">
        <v>3.8</v>
      </c>
      <c r="F118" s="81">
        <v>50</v>
      </c>
      <c r="G118" s="50" t="s">
        <v>30</v>
      </c>
      <c r="H118" s="128"/>
      <c r="I118" s="128"/>
      <c r="J118" s="196"/>
      <c r="K118" s="131"/>
      <c r="L118" s="134"/>
      <c r="M118" s="51"/>
      <c r="N118" s="197"/>
      <c r="O118" s="139"/>
    </row>
    <row r="119" spans="1:20" x14ac:dyDescent="0.25">
      <c r="A119" s="61"/>
      <c r="B119" s="53"/>
      <c r="C119" s="53"/>
      <c r="D119" s="255"/>
      <c r="E119" s="53"/>
      <c r="F119" s="84"/>
      <c r="G119" s="259"/>
      <c r="H119" s="129"/>
      <c r="I119" s="129"/>
      <c r="J119" s="148"/>
      <c r="K119" s="131"/>
      <c r="L119" s="134"/>
      <c r="M119" s="51"/>
      <c r="N119" s="197"/>
      <c r="O119" s="139"/>
    </row>
    <row r="120" spans="1:20" x14ac:dyDescent="0.25">
      <c r="A120" s="54"/>
      <c r="B120" s="57" t="s">
        <v>20</v>
      </c>
      <c r="C120" s="123" t="s">
        <v>19</v>
      </c>
      <c r="D120" s="146" t="s">
        <v>55</v>
      </c>
      <c r="E120" s="123" t="s">
        <v>50</v>
      </c>
      <c r="F120" s="81">
        <v>20</v>
      </c>
      <c r="G120" s="50" t="s">
        <v>30</v>
      </c>
      <c r="H120" s="128">
        <v>42628</v>
      </c>
      <c r="I120" s="128">
        <v>42634</v>
      </c>
      <c r="J120" s="196"/>
      <c r="K120" s="131"/>
      <c r="L120" s="134"/>
      <c r="M120" s="12"/>
      <c r="N120" s="204"/>
      <c r="O120" s="139"/>
    </row>
    <row r="121" spans="1:20" x14ac:dyDescent="0.25">
      <c r="A121" s="54"/>
      <c r="B121" s="57" t="s">
        <v>43</v>
      </c>
      <c r="C121" s="123" t="s">
        <v>19</v>
      </c>
      <c r="D121" s="146" t="s">
        <v>55</v>
      </c>
      <c r="E121" s="123">
        <v>0.4</v>
      </c>
      <c r="F121" s="56">
        <v>2</v>
      </c>
      <c r="G121" s="50" t="s">
        <v>30</v>
      </c>
      <c r="H121" s="128">
        <v>42628</v>
      </c>
      <c r="I121" s="128">
        <v>42634</v>
      </c>
      <c r="J121" s="196"/>
      <c r="K121" s="131"/>
      <c r="L121" s="134"/>
      <c r="M121" s="12"/>
      <c r="N121" s="197"/>
      <c r="O121" s="139"/>
    </row>
    <row r="122" spans="1:20" x14ac:dyDescent="0.25">
      <c r="A122" s="67"/>
      <c r="B122" s="57" t="s">
        <v>21</v>
      </c>
      <c r="C122" s="124" t="s">
        <v>19</v>
      </c>
      <c r="D122" s="146" t="s">
        <v>55</v>
      </c>
      <c r="E122" s="123">
        <v>19</v>
      </c>
      <c r="F122" s="56">
        <v>30</v>
      </c>
      <c r="G122" s="50" t="s">
        <v>30</v>
      </c>
      <c r="H122" s="128">
        <v>42628</v>
      </c>
      <c r="I122" s="128">
        <v>42634</v>
      </c>
      <c r="J122" s="196"/>
      <c r="K122" s="131"/>
      <c r="L122" s="134"/>
      <c r="M122" s="51"/>
      <c r="N122" s="197"/>
      <c r="O122" s="139"/>
    </row>
    <row r="123" spans="1:20" x14ac:dyDescent="0.25">
      <c r="A123" s="67"/>
      <c r="B123" s="57" t="s">
        <v>22</v>
      </c>
      <c r="C123" s="124" t="s">
        <v>22</v>
      </c>
      <c r="D123" s="146" t="s">
        <v>55</v>
      </c>
      <c r="E123" s="123">
        <v>7.65</v>
      </c>
      <c r="F123" s="45" t="s">
        <v>145</v>
      </c>
      <c r="G123" s="50" t="s">
        <v>30</v>
      </c>
      <c r="H123" s="128">
        <v>42628</v>
      </c>
      <c r="I123" s="128">
        <v>42634</v>
      </c>
      <c r="J123" s="196"/>
      <c r="K123" s="131"/>
      <c r="L123" s="134"/>
      <c r="M123" s="51"/>
      <c r="N123" s="197"/>
      <c r="O123" s="139"/>
    </row>
    <row r="124" spans="1:20" ht="15" customHeight="1" x14ac:dyDescent="0.25">
      <c r="A124" s="67"/>
      <c r="B124" s="57" t="s">
        <v>44</v>
      </c>
      <c r="C124" s="100" t="s">
        <v>45</v>
      </c>
      <c r="D124" s="146" t="s">
        <v>55</v>
      </c>
      <c r="E124" s="123" t="s">
        <v>50</v>
      </c>
      <c r="F124" s="81">
        <v>200</v>
      </c>
      <c r="G124" s="50" t="s">
        <v>30</v>
      </c>
      <c r="H124" s="128">
        <v>42628</v>
      </c>
      <c r="I124" s="128">
        <v>42634</v>
      </c>
      <c r="J124" s="196"/>
      <c r="K124" s="131"/>
      <c r="L124" s="134"/>
      <c r="M124" s="51"/>
      <c r="N124" s="197"/>
      <c r="O124" s="139"/>
    </row>
    <row r="125" spans="1:20" x14ac:dyDescent="0.25">
      <c r="A125" s="178"/>
      <c r="B125" s="179" t="s">
        <v>186</v>
      </c>
      <c r="C125" s="180" t="s">
        <v>82</v>
      </c>
      <c r="D125" s="256" t="s">
        <v>200</v>
      </c>
      <c r="E125" s="182">
        <v>4.9000000000000004</v>
      </c>
      <c r="F125" s="181">
        <v>50</v>
      </c>
      <c r="G125" s="260" t="s">
        <v>30</v>
      </c>
      <c r="H125" s="183"/>
      <c r="I125" s="183"/>
      <c r="J125" s="195"/>
      <c r="K125" s="131"/>
      <c r="L125" s="134"/>
      <c r="M125" s="51"/>
      <c r="N125" s="187"/>
      <c r="O125" s="184"/>
    </row>
    <row r="126" spans="1:20" s="193" customFormat="1" x14ac:dyDescent="0.25">
      <c r="A126" s="191"/>
      <c r="B126" s="192"/>
      <c r="C126" s="192"/>
      <c r="D126" s="257"/>
      <c r="E126" s="192"/>
      <c r="F126" s="192"/>
      <c r="G126" s="257"/>
      <c r="H126" s="192"/>
      <c r="I126" s="192"/>
      <c r="J126" s="192"/>
      <c r="K126" s="205"/>
      <c r="L126" s="198"/>
      <c r="M126" s="206"/>
      <c r="N126" s="192"/>
      <c r="O126" s="207"/>
      <c r="P126" s="192"/>
      <c r="Q126" s="192"/>
      <c r="R126" s="192"/>
      <c r="S126" s="192"/>
      <c r="T126" s="192"/>
    </row>
    <row r="127" spans="1:20" x14ac:dyDescent="0.25">
      <c r="A127" s="242"/>
      <c r="B127" s="231" t="s">
        <v>20</v>
      </c>
      <c r="C127" s="231" t="s">
        <v>19</v>
      </c>
      <c r="D127" s="231" t="s">
        <v>55</v>
      </c>
      <c r="E127" s="261"/>
      <c r="F127" s="50">
        <v>20</v>
      </c>
      <c r="G127" s="261"/>
      <c r="H127" s="264">
        <v>42705</v>
      </c>
      <c r="I127" s="261"/>
      <c r="J127" s="265"/>
      <c r="K127" s="266"/>
      <c r="L127" s="267"/>
      <c r="M127" s="268"/>
      <c r="N127" s="269"/>
      <c r="O127" s="270"/>
    </row>
    <row r="128" spans="1:20" x14ac:dyDescent="0.25">
      <c r="A128" s="271"/>
      <c r="B128" s="231" t="s">
        <v>43</v>
      </c>
      <c r="C128" s="231" t="s">
        <v>19</v>
      </c>
      <c r="D128" s="231" t="s">
        <v>55</v>
      </c>
      <c r="E128" s="261"/>
      <c r="F128" s="50">
        <v>2</v>
      </c>
      <c r="G128" s="261"/>
      <c r="H128" s="264">
        <v>42705</v>
      </c>
      <c r="I128" s="261"/>
      <c r="J128" s="265"/>
      <c r="K128" s="242"/>
      <c r="L128" s="261"/>
      <c r="M128" s="270"/>
      <c r="N128" s="269"/>
      <c r="O128" s="270"/>
    </row>
    <row r="129" spans="1:20" x14ac:dyDescent="0.25">
      <c r="A129" s="242"/>
      <c r="B129" s="231" t="s">
        <v>21</v>
      </c>
      <c r="C129" s="231" t="s">
        <v>19</v>
      </c>
      <c r="D129" s="231" t="s">
        <v>55</v>
      </c>
      <c r="E129" s="261"/>
      <c r="F129" s="50">
        <v>30</v>
      </c>
      <c r="G129" s="261"/>
      <c r="H129" s="264">
        <v>42705</v>
      </c>
      <c r="I129" s="261"/>
      <c r="J129" s="265"/>
      <c r="K129" s="242"/>
      <c r="L129" s="261"/>
      <c r="M129" s="270"/>
      <c r="N129" s="269"/>
      <c r="O129" s="270"/>
    </row>
    <row r="130" spans="1:20" x14ac:dyDescent="0.25">
      <c r="A130" s="242"/>
      <c r="B130" s="231" t="s">
        <v>22</v>
      </c>
      <c r="C130" s="231" t="s">
        <v>22</v>
      </c>
      <c r="D130" s="231" t="s">
        <v>55</v>
      </c>
      <c r="E130" s="261"/>
      <c r="F130" s="272" t="s">
        <v>145</v>
      </c>
      <c r="G130" s="261"/>
      <c r="H130" s="264">
        <v>42705</v>
      </c>
      <c r="I130" s="261"/>
      <c r="J130" s="265"/>
      <c r="K130" s="242"/>
      <c r="L130" s="261"/>
      <c r="M130" s="270"/>
      <c r="N130" s="269"/>
      <c r="O130" s="270"/>
    </row>
    <row r="131" spans="1:20" ht="48.75" x14ac:dyDescent="0.25">
      <c r="A131" s="242"/>
      <c r="B131" s="231" t="s">
        <v>44</v>
      </c>
      <c r="C131" s="209" t="s">
        <v>45</v>
      </c>
      <c r="D131" s="231" t="s">
        <v>55</v>
      </c>
      <c r="E131" s="261"/>
      <c r="F131" s="50">
        <v>200</v>
      </c>
      <c r="G131" s="261"/>
      <c r="H131" s="264">
        <v>42705</v>
      </c>
      <c r="I131" s="261"/>
      <c r="J131" s="265"/>
      <c r="K131" s="242"/>
      <c r="L131" s="261"/>
      <c r="M131" s="270"/>
      <c r="N131" s="269"/>
      <c r="O131" s="270"/>
    </row>
    <row r="132" spans="1:20" x14ac:dyDescent="0.25">
      <c r="A132" s="242"/>
      <c r="B132" s="231" t="s">
        <v>186</v>
      </c>
      <c r="C132" s="209" t="s">
        <v>82</v>
      </c>
      <c r="D132" s="50" t="s">
        <v>200</v>
      </c>
      <c r="E132" s="261"/>
      <c r="F132" s="50">
        <v>50</v>
      </c>
      <c r="G132" s="261"/>
      <c r="H132" s="264">
        <v>42705</v>
      </c>
      <c r="I132" s="261"/>
      <c r="J132" s="265"/>
      <c r="K132" s="242"/>
      <c r="L132" s="261"/>
      <c r="M132" s="270"/>
      <c r="N132" s="269"/>
      <c r="O132" s="270"/>
    </row>
    <row r="133" spans="1:20" x14ac:dyDescent="0.25">
      <c r="A133" s="273"/>
      <c r="B133" s="257"/>
      <c r="C133" s="257"/>
      <c r="D133" s="257"/>
      <c r="E133" s="257"/>
      <c r="F133" s="257"/>
      <c r="G133" s="257"/>
      <c r="H133" s="257"/>
      <c r="I133" s="257"/>
      <c r="J133" s="257"/>
      <c r="K133" s="273"/>
      <c r="L133" s="257"/>
      <c r="M133" s="274"/>
      <c r="N133" s="257"/>
      <c r="O133" s="274"/>
    </row>
    <row r="134" spans="1:20" x14ac:dyDescent="0.25">
      <c r="A134" s="242"/>
      <c r="B134" s="231" t="s">
        <v>20</v>
      </c>
      <c r="C134" s="231" t="s">
        <v>19</v>
      </c>
      <c r="D134" s="231" t="s">
        <v>55</v>
      </c>
      <c r="E134" s="261"/>
      <c r="F134" s="50">
        <v>20</v>
      </c>
      <c r="G134" s="261"/>
      <c r="H134" s="264">
        <v>42795</v>
      </c>
      <c r="I134" s="261"/>
      <c r="J134" s="265"/>
      <c r="K134" s="242"/>
      <c r="L134" s="261"/>
      <c r="M134" s="270"/>
      <c r="N134" s="269"/>
      <c r="O134" s="270"/>
    </row>
    <row r="135" spans="1:20" x14ac:dyDescent="0.25">
      <c r="A135" s="242"/>
      <c r="B135" s="231" t="s">
        <v>43</v>
      </c>
      <c r="C135" s="231" t="s">
        <v>19</v>
      </c>
      <c r="D135" s="231" t="s">
        <v>55</v>
      </c>
      <c r="E135" s="261"/>
      <c r="F135" s="50">
        <v>2</v>
      </c>
      <c r="G135" s="261"/>
      <c r="H135" s="264">
        <v>42795</v>
      </c>
      <c r="I135" s="261"/>
      <c r="J135" s="265"/>
      <c r="K135" s="242"/>
      <c r="L135" s="261"/>
      <c r="M135" s="270"/>
      <c r="N135" s="269"/>
      <c r="O135" s="270"/>
    </row>
    <row r="136" spans="1:20" x14ac:dyDescent="0.25">
      <c r="A136" s="242"/>
      <c r="B136" s="231" t="s">
        <v>21</v>
      </c>
      <c r="C136" s="231" t="s">
        <v>19</v>
      </c>
      <c r="D136" s="231" t="s">
        <v>55</v>
      </c>
      <c r="E136" s="261"/>
      <c r="F136" s="50">
        <v>30</v>
      </c>
      <c r="G136" s="261"/>
      <c r="H136" s="264">
        <v>42795</v>
      </c>
      <c r="I136" s="261"/>
      <c r="J136" s="265"/>
      <c r="K136" s="242"/>
      <c r="L136" s="261"/>
      <c r="M136" s="270"/>
      <c r="N136" s="269"/>
      <c r="O136" s="270"/>
    </row>
    <row r="137" spans="1:20" x14ac:dyDescent="0.25">
      <c r="A137" s="242"/>
      <c r="B137" s="231" t="s">
        <v>22</v>
      </c>
      <c r="C137" s="231" t="s">
        <v>22</v>
      </c>
      <c r="D137" s="231" t="s">
        <v>55</v>
      </c>
      <c r="E137" s="261"/>
      <c r="F137" s="272" t="s">
        <v>145</v>
      </c>
      <c r="G137" s="261"/>
      <c r="H137" s="264">
        <v>42795</v>
      </c>
      <c r="I137" s="261"/>
      <c r="J137" s="265"/>
      <c r="K137" s="242"/>
      <c r="L137" s="261"/>
      <c r="M137" s="270"/>
      <c r="N137" s="269"/>
      <c r="O137" s="270"/>
    </row>
    <row r="138" spans="1:20" ht="48.75" x14ac:dyDescent="0.25">
      <c r="A138" s="242"/>
      <c r="B138" s="231" t="s">
        <v>44</v>
      </c>
      <c r="C138" s="209" t="s">
        <v>45</v>
      </c>
      <c r="D138" s="231" t="s">
        <v>55</v>
      </c>
      <c r="E138" s="261"/>
      <c r="F138" s="50">
        <v>200</v>
      </c>
      <c r="G138" s="261"/>
      <c r="H138" s="264">
        <v>42795</v>
      </c>
      <c r="I138" s="261"/>
      <c r="J138" s="265"/>
      <c r="K138" s="242"/>
      <c r="L138" s="261"/>
      <c r="M138" s="270"/>
      <c r="N138" s="269"/>
      <c r="O138" s="270"/>
    </row>
    <row r="139" spans="1:20" s="185" customFormat="1" ht="15.75" thickBot="1" x14ac:dyDescent="0.3">
      <c r="A139" s="275"/>
      <c r="B139" s="276" t="s">
        <v>186</v>
      </c>
      <c r="C139" s="277" t="s">
        <v>82</v>
      </c>
      <c r="D139" s="258" t="s">
        <v>200</v>
      </c>
      <c r="E139" s="262"/>
      <c r="F139" s="258">
        <v>50</v>
      </c>
      <c r="G139" s="262"/>
      <c r="H139" s="278">
        <v>42795</v>
      </c>
      <c r="I139" s="262"/>
      <c r="J139" s="279"/>
      <c r="K139" s="275"/>
      <c r="L139" s="262"/>
      <c r="M139" s="280"/>
      <c r="N139" s="281"/>
      <c r="O139" s="280"/>
      <c r="P139"/>
      <c r="Q139"/>
      <c r="R139"/>
      <c r="S139"/>
      <c r="T139"/>
    </row>
    <row r="140" spans="1:20" x14ac:dyDescent="0.25">
      <c r="B140" s="188"/>
    </row>
    <row r="141" spans="1:20" x14ac:dyDescent="0.25">
      <c r="B141" s="188"/>
    </row>
    <row r="142" spans="1:20" x14ac:dyDescent="0.25">
      <c r="B142" s="188"/>
    </row>
    <row r="143" spans="1:20" x14ac:dyDescent="0.25">
      <c r="B143" s="188"/>
    </row>
    <row r="144" spans="1:20" x14ac:dyDescent="0.25">
      <c r="B144" s="188"/>
    </row>
    <row r="145" spans="2:2" x14ac:dyDescent="0.25">
      <c r="B145" s="188"/>
    </row>
  </sheetData>
  <mergeCells count="2">
    <mergeCell ref="A9:A10"/>
    <mergeCell ref="A64:A65"/>
  </mergeCells>
  <hyperlinks>
    <hyperlink ref="B4" r:id="rId1" xr:uid="{00000000-0004-0000-0300-000000000000}"/>
  </hyperlinks>
  <pageMargins left="0.11811023622047245" right="0.11811023622047245" top="0.19685039370078741" bottom="0.15748031496062992" header="0.31496062992125984" footer="0.31496062992125984"/>
  <pageSetup paperSize="8" orientation="landscap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83"/>
  <sheetViews>
    <sheetView zoomScale="98" zoomScaleNormal="98" workbookViewId="0">
      <pane xSplit="1" ySplit="9" topLeftCell="B76" activePane="bottomRight" state="frozen"/>
      <selection activeCell="B3" sqref="B3"/>
      <selection pane="topRight" activeCell="B3" sqref="B3"/>
      <selection pane="bottomLeft" activeCell="B3" sqref="B3"/>
      <selection pane="bottomRight" activeCell="H88" sqref="H88"/>
    </sheetView>
  </sheetViews>
  <sheetFormatPr defaultRowHeight="15" x14ac:dyDescent="0.25"/>
  <cols>
    <col min="1" max="1" width="28.7109375" customWidth="1"/>
    <col min="2" max="2" width="11.28515625" customWidth="1"/>
    <col min="3" max="4" width="13" customWidth="1"/>
    <col min="5" max="5" width="15.28515625" customWidth="1"/>
    <col min="6" max="6" width="13.28515625" customWidth="1"/>
    <col min="7" max="7" width="14" customWidth="1"/>
    <col min="8" max="8" width="11.7109375" customWidth="1"/>
    <col min="9" max="9" width="10.7109375" bestFit="1" customWidth="1"/>
    <col min="10" max="10" width="17.28515625" customWidth="1"/>
    <col min="11" max="11" width="9.5703125" customWidth="1"/>
    <col min="12" max="12" width="12.7109375" customWidth="1"/>
    <col min="13" max="13" width="12" customWidth="1"/>
  </cols>
  <sheetData>
    <row r="1" spans="1:18" x14ac:dyDescent="0.25">
      <c r="A1" s="5" t="s">
        <v>0</v>
      </c>
      <c r="B1" s="506">
        <v>2014</v>
      </c>
    </row>
    <row r="2" spans="1:18" x14ac:dyDescent="0.25">
      <c r="A2" s="5" t="s">
        <v>1</v>
      </c>
      <c r="B2" s="254" t="s">
        <v>250</v>
      </c>
    </row>
    <row r="3" spans="1:18" x14ac:dyDescent="0.25">
      <c r="A3" s="5" t="s">
        <v>3</v>
      </c>
      <c r="B3" t="s">
        <v>236</v>
      </c>
    </row>
    <row r="4" spans="1:18" ht="15" customHeight="1" x14ac:dyDescent="0.25">
      <c r="A4" s="5" t="s">
        <v>4</v>
      </c>
      <c r="B4" s="1" t="s">
        <v>258</v>
      </c>
      <c r="C4" s="1"/>
      <c r="D4" s="1"/>
      <c r="E4" s="1"/>
      <c r="F4" s="1"/>
      <c r="G4" s="1"/>
      <c r="H4" s="1"/>
      <c r="I4" s="1"/>
      <c r="J4" s="1"/>
      <c r="K4" s="1"/>
      <c r="L4" s="1"/>
      <c r="M4" s="1"/>
      <c r="N4" s="1"/>
      <c r="O4" s="1"/>
      <c r="P4" s="1"/>
      <c r="Q4" s="1"/>
      <c r="R4" s="1"/>
    </row>
    <row r="5" spans="1:18" x14ac:dyDescent="0.25">
      <c r="A5" s="5" t="s">
        <v>217</v>
      </c>
      <c r="B5" t="s">
        <v>246</v>
      </c>
    </row>
    <row r="6" spans="1:18" x14ac:dyDescent="0.25">
      <c r="A6" s="2" t="s">
        <v>218</v>
      </c>
      <c r="B6" t="s">
        <v>247</v>
      </c>
    </row>
    <row r="7" spans="1:18" ht="15.75" thickBot="1" x14ac:dyDescent="0.3">
      <c r="A7" s="2" t="s">
        <v>219</v>
      </c>
      <c r="B7" t="s">
        <v>229</v>
      </c>
    </row>
    <row r="8" spans="1:18" ht="33.75" customHeight="1" x14ac:dyDescent="0.25">
      <c r="A8" s="542" t="s">
        <v>208</v>
      </c>
      <c r="B8" s="543">
        <v>20</v>
      </c>
      <c r="C8" s="543">
        <v>2</v>
      </c>
      <c r="D8" s="543">
        <v>30</v>
      </c>
      <c r="E8" s="606" t="s">
        <v>66</v>
      </c>
      <c r="F8" s="543">
        <v>200</v>
      </c>
      <c r="G8" s="543"/>
      <c r="H8" s="543"/>
      <c r="I8" s="543"/>
      <c r="J8" s="543"/>
      <c r="K8" s="543"/>
      <c r="L8" s="544" t="s">
        <v>221</v>
      </c>
    </row>
    <row r="9" spans="1:18" ht="31.15" customHeight="1" thickBot="1" x14ac:dyDescent="0.3">
      <c r="A9" s="545" t="s">
        <v>207</v>
      </c>
      <c r="B9" s="546" t="s">
        <v>211</v>
      </c>
      <c r="C9" s="547" t="s">
        <v>212</v>
      </c>
      <c r="D9" s="546" t="s">
        <v>210</v>
      </c>
      <c r="E9" s="546" t="s">
        <v>22</v>
      </c>
      <c r="F9" s="547" t="s">
        <v>222</v>
      </c>
      <c r="G9" s="546" t="s">
        <v>223</v>
      </c>
      <c r="H9" s="546" t="s">
        <v>231</v>
      </c>
      <c r="I9" s="548" t="s">
        <v>10</v>
      </c>
      <c r="J9" s="548" t="s">
        <v>9</v>
      </c>
      <c r="K9" s="548" t="s">
        <v>11</v>
      </c>
      <c r="L9" s="549" t="s">
        <v>220</v>
      </c>
    </row>
    <row r="10" spans="1:18" x14ac:dyDescent="0.25">
      <c r="A10" s="539" t="s">
        <v>18</v>
      </c>
      <c r="B10" s="540">
        <v>13</v>
      </c>
      <c r="C10" s="540">
        <v>0.1</v>
      </c>
      <c r="D10" s="540">
        <v>14</v>
      </c>
      <c r="E10" s="540">
        <v>7.26</v>
      </c>
      <c r="F10" s="607">
        <v>2600</v>
      </c>
      <c r="G10" s="540">
        <v>3</v>
      </c>
      <c r="H10" s="540"/>
      <c r="I10" s="541">
        <v>41051</v>
      </c>
      <c r="J10" s="541">
        <v>41059</v>
      </c>
      <c r="K10" s="541">
        <v>41090</v>
      </c>
      <c r="L10" s="540"/>
      <c r="O10" s="485"/>
      <c r="P10" s="486"/>
      <c r="Q10" s="484"/>
    </row>
    <row r="11" spans="1:18" x14ac:dyDescent="0.25">
      <c r="A11" s="511" t="s">
        <v>18</v>
      </c>
      <c r="B11" s="534" t="s">
        <v>50</v>
      </c>
      <c r="C11" s="534">
        <v>0.3</v>
      </c>
      <c r="D11" s="534">
        <v>160</v>
      </c>
      <c r="E11" s="537">
        <v>7.6</v>
      </c>
      <c r="F11" s="535" t="s">
        <v>50</v>
      </c>
      <c r="G11" s="534">
        <v>2.9</v>
      </c>
      <c r="H11" s="534"/>
      <c r="I11" s="536">
        <v>41080</v>
      </c>
      <c r="J11" s="536">
        <v>41089</v>
      </c>
      <c r="K11" s="536">
        <v>41096</v>
      </c>
      <c r="L11" s="534"/>
      <c r="O11" s="484"/>
      <c r="P11" s="486"/>
      <c r="Q11" s="484"/>
    </row>
    <row r="12" spans="1:18" x14ac:dyDescent="0.25">
      <c r="A12" s="511" t="s">
        <v>18</v>
      </c>
      <c r="B12" s="534">
        <v>4</v>
      </c>
      <c r="C12" s="534">
        <v>0.9</v>
      </c>
      <c r="D12" s="534">
        <v>21</v>
      </c>
      <c r="E12" s="534">
        <v>7.45</v>
      </c>
      <c r="F12" s="535">
        <v>20</v>
      </c>
      <c r="G12" s="534">
        <v>2.7</v>
      </c>
      <c r="H12" s="534"/>
      <c r="I12" s="536">
        <v>41431</v>
      </c>
      <c r="J12" s="536">
        <v>41438</v>
      </c>
      <c r="K12" s="536">
        <v>41484</v>
      </c>
      <c r="L12" s="534"/>
      <c r="O12" s="484"/>
      <c r="P12" s="484"/>
      <c r="Q12" s="484"/>
    </row>
    <row r="13" spans="1:18" x14ac:dyDescent="0.25">
      <c r="A13" s="511" t="s">
        <v>18</v>
      </c>
      <c r="B13" s="534" t="s">
        <v>50</v>
      </c>
      <c r="C13" s="534">
        <v>0.3</v>
      </c>
      <c r="D13" s="534">
        <v>42</v>
      </c>
      <c r="E13" s="534">
        <v>7.77</v>
      </c>
      <c r="F13" s="535" t="s">
        <v>58</v>
      </c>
      <c r="G13" s="534">
        <v>3.1</v>
      </c>
      <c r="H13" s="534"/>
      <c r="I13" s="536">
        <v>41526</v>
      </c>
      <c r="J13" s="536">
        <v>41540</v>
      </c>
      <c r="K13" s="536">
        <v>41542</v>
      </c>
      <c r="L13" s="534">
        <v>2014</v>
      </c>
      <c r="O13" s="484"/>
      <c r="P13" s="484"/>
      <c r="Q13" s="484"/>
    </row>
    <row r="14" spans="1:18" x14ac:dyDescent="0.25">
      <c r="A14" s="511" t="s">
        <v>18</v>
      </c>
      <c r="B14" s="534" t="s">
        <v>50</v>
      </c>
      <c r="C14" s="534">
        <v>1.2</v>
      </c>
      <c r="D14" s="534">
        <v>9</v>
      </c>
      <c r="E14" s="534">
        <v>7.64</v>
      </c>
      <c r="F14" s="534" t="s">
        <v>62</v>
      </c>
      <c r="G14" s="534">
        <v>2.8</v>
      </c>
      <c r="H14" s="534"/>
      <c r="I14" s="536">
        <v>41625</v>
      </c>
      <c r="J14" s="536">
        <v>41638</v>
      </c>
      <c r="K14" s="536">
        <v>41661</v>
      </c>
      <c r="L14" s="511">
        <v>2014</v>
      </c>
    </row>
    <row r="15" spans="1:18" x14ac:dyDescent="0.25">
      <c r="A15" s="511" t="s">
        <v>18</v>
      </c>
      <c r="B15" s="534" t="s">
        <v>50</v>
      </c>
      <c r="C15" s="534">
        <v>0.8</v>
      </c>
      <c r="D15" s="534">
        <v>6</v>
      </c>
      <c r="E15" s="534">
        <v>7.13</v>
      </c>
      <c r="F15" s="534" t="s">
        <v>62</v>
      </c>
      <c r="G15" s="534">
        <v>3.6</v>
      </c>
      <c r="H15" s="534"/>
      <c r="I15" s="536">
        <v>41710</v>
      </c>
      <c r="J15" s="536">
        <v>41717</v>
      </c>
      <c r="K15" s="536">
        <v>41743</v>
      </c>
      <c r="L15" s="511">
        <v>2014</v>
      </c>
    </row>
    <row r="16" spans="1:18" ht="15.75" thickBot="1" x14ac:dyDescent="0.3">
      <c r="A16" s="514" t="s">
        <v>18</v>
      </c>
      <c r="B16" s="551" t="s">
        <v>50</v>
      </c>
      <c r="C16" s="551">
        <v>0.5</v>
      </c>
      <c r="D16" s="551">
        <v>6</v>
      </c>
      <c r="E16" s="551">
        <v>7.46</v>
      </c>
      <c r="F16" s="551">
        <v>1</v>
      </c>
      <c r="G16" s="551">
        <v>2.9</v>
      </c>
      <c r="H16" s="551"/>
      <c r="I16" s="552">
        <v>41794</v>
      </c>
      <c r="J16" s="552">
        <v>41815</v>
      </c>
      <c r="K16" s="552"/>
      <c r="L16" s="514">
        <v>2014</v>
      </c>
    </row>
    <row r="17" spans="1:12" x14ac:dyDescent="0.25">
      <c r="A17" s="553" t="s">
        <v>213</v>
      </c>
      <c r="B17" s="554">
        <v>4</v>
      </c>
      <c r="C17" s="554">
        <v>4</v>
      </c>
      <c r="D17" s="554">
        <v>4</v>
      </c>
      <c r="E17" s="554">
        <v>4</v>
      </c>
      <c r="F17" s="554">
        <v>4</v>
      </c>
      <c r="G17" s="554">
        <v>4</v>
      </c>
      <c r="H17" s="554"/>
      <c r="I17" s="555"/>
      <c r="J17" s="555"/>
      <c r="K17" s="555"/>
      <c r="L17" s="556"/>
    </row>
    <row r="18" spans="1:12" x14ac:dyDescent="0.25">
      <c r="A18" s="557" t="s">
        <v>214</v>
      </c>
      <c r="B18" s="494" t="s">
        <v>50</v>
      </c>
      <c r="C18" s="494">
        <v>0.3</v>
      </c>
      <c r="D18" s="494">
        <v>6</v>
      </c>
      <c r="E18" s="494">
        <v>7.13</v>
      </c>
      <c r="F18" s="494" t="s">
        <v>62</v>
      </c>
      <c r="G18" s="494">
        <v>2.8</v>
      </c>
      <c r="H18" s="494"/>
      <c r="I18" s="550"/>
      <c r="J18" s="550"/>
      <c r="K18" s="550"/>
      <c r="L18" s="558"/>
    </row>
    <row r="19" spans="1:12" ht="18.75" customHeight="1" x14ac:dyDescent="0.25">
      <c r="A19" s="557" t="s">
        <v>215</v>
      </c>
      <c r="B19" s="494" t="s">
        <v>50</v>
      </c>
      <c r="C19" s="494">
        <f>AVERAGE(C13:C16)</f>
        <v>0.7</v>
      </c>
      <c r="D19" s="494">
        <f>AVERAGE(D13:D16)</f>
        <v>15.75</v>
      </c>
      <c r="E19" s="494">
        <f>AVERAGE(E13:E16)</f>
        <v>7.5</v>
      </c>
      <c r="F19" s="494">
        <f>AVERAGE(F13:F16)</f>
        <v>1</v>
      </c>
      <c r="G19" s="494">
        <f>AVERAGE(G13:G16)</f>
        <v>3.1</v>
      </c>
      <c r="H19" s="494"/>
      <c r="I19" s="550"/>
      <c r="J19" s="550"/>
      <c r="K19" s="550"/>
      <c r="L19" s="558"/>
    </row>
    <row r="20" spans="1:12" ht="15.75" thickBot="1" x14ac:dyDescent="0.3">
      <c r="A20" s="559" t="s">
        <v>216</v>
      </c>
      <c r="B20" s="560" t="s">
        <v>50</v>
      </c>
      <c r="C20" s="560">
        <v>1.2</v>
      </c>
      <c r="D20" s="560">
        <v>42</v>
      </c>
      <c r="E20" s="560">
        <v>7.77</v>
      </c>
      <c r="F20" s="560">
        <v>5</v>
      </c>
      <c r="G20" s="560">
        <v>3.6</v>
      </c>
      <c r="H20" s="560"/>
      <c r="I20" s="561"/>
      <c r="J20" s="561"/>
      <c r="K20" s="561"/>
      <c r="L20" s="562"/>
    </row>
    <row r="21" spans="1:12" x14ac:dyDescent="0.25">
      <c r="A21" s="539" t="s">
        <v>18</v>
      </c>
      <c r="B21" s="540" t="s">
        <v>50</v>
      </c>
      <c r="C21" s="540">
        <v>0.51</v>
      </c>
      <c r="D21" s="540">
        <v>7</v>
      </c>
      <c r="E21" s="540">
        <v>7.52</v>
      </c>
      <c r="F21" s="540">
        <v>2</v>
      </c>
      <c r="G21" s="540">
        <v>3</v>
      </c>
      <c r="H21" s="540"/>
      <c r="I21" s="541">
        <v>41891</v>
      </c>
      <c r="J21" s="541">
        <v>41899</v>
      </c>
      <c r="K21" s="541"/>
      <c r="L21" s="539">
        <v>2015</v>
      </c>
    </row>
    <row r="22" spans="1:12" x14ac:dyDescent="0.25">
      <c r="A22" s="511" t="s">
        <v>18</v>
      </c>
      <c r="B22" s="534" t="s">
        <v>50</v>
      </c>
      <c r="C22" s="534">
        <v>0.93</v>
      </c>
      <c r="D22" s="534">
        <v>8</v>
      </c>
      <c r="E22" s="534">
        <v>7.62</v>
      </c>
      <c r="F22" s="534" t="s">
        <v>50</v>
      </c>
      <c r="G22" s="534">
        <v>3.3</v>
      </c>
      <c r="H22" s="534"/>
      <c r="I22" s="536">
        <v>41985</v>
      </c>
      <c r="J22" s="536">
        <v>42010</v>
      </c>
      <c r="K22" s="511"/>
      <c r="L22" s="511">
        <v>2015</v>
      </c>
    </row>
    <row r="23" spans="1:12" x14ac:dyDescent="0.25">
      <c r="A23" s="511" t="s">
        <v>18</v>
      </c>
      <c r="B23" s="511" t="s">
        <v>50</v>
      </c>
      <c r="C23" s="511">
        <v>1.82</v>
      </c>
      <c r="D23" s="511">
        <v>12</v>
      </c>
      <c r="E23" s="511">
        <v>7.47</v>
      </c>
      <c r="F23" s="511" t="s">
        <v>50</v>
      </c>
      <c r="G23" s="511">
        <v>1.8</v>
      </c>
      <c r="H23" s="511"/>
      <c r="I23" s="538">
        <v>42068</v>
      </c>
      <c r="J23" s="538">
        <v>42076</v>
      </c>
      <c r="K23" s="511"/>
      <c r="L23" s="511">
        <v>2015</v>
      </c>
    </row>
    <row r="24" spans="1:12" ht="15.75" thickBot="1" x14ac:dyDescent="0.3">
      <c r="A24" s="514" t="s">
        <v>18</v>
      </c>
      <c r="B24" s="514" t="s">
        <v>50</v>
      </c>
      <c r="C24" s="514">
        <v>1.07</v>
      </c>
      <c r="D24" s="514">
        <v>5</v>
      </c>
      <c r="E24" s="514">
        <v>7.34</v>
      </c>
      <c r="F24" s="514">
        <v>2</v>
      </c>
      <c r="G24" s="514">
        <v>4.0999999999999996</v>
      </c>
      <c r="H24" s="514"/>
      <c r="I24" s="564">
        <v>42171</v>
      </c>
      <c r="J24" s="564">
        <v>42178</v>
      </c>
      <c r="K24" s="514"/>
      <c r="L24" s="514">
        <v>2015</v>
      </c>
    </row>
    <row r="25" spans="1:12" x14ac:dyDescent="0.25">
      <c r="A25" s="553" t="s">
        <v>213</v>
      </c>
      <c r="B25" s="554">
        <v>4</v>
      </c>
      <c r="C25" s="554">
        <v>4</v>
      </c>
      <c r="D25" s="554">
        <v>4</v>
      </c>
      <c r="E25" s="554">
        <v>4</v>
      </c>
      <c r="F25" s="554">
        <v>4</v>
      </c>
      <c r="G25" s="554">
        <v>4</v>
      </c>
      <c r="H25" s="554"/>
      <c r="I25" s="554"/>
      <c r="J25" s="554"/>
      <c r="K25" s="566"/>
      <c r="L25" s="567"/>
    </row>
    <row r="26" spans="1:12" x14ac:dyDescent="0.25">
      <c r="A26" s="557" t="s">
        <v>214</v>
      </c>
      <c r="B26" s="494" t="s">
        <v>50</v>
      </c>
      <c r="C26" s="494">
        <v>0.51</v>
      </c>
      <c r="D26" s="494">
        <v>5</v>
      </c>
      <c r="E26" s="494">
        <v>7.34</v>
      </c>
      <c r="F26" s="494" t="s">
        <v>50</v>
      </c>
      <c r="G26" s="494">
        <v>1.8</v>
      </c>
      <c r="H26" s="494"/>
      <c r="I26" s="494"/>
      <c r="J26" s="494"/>
      <c r="K26" s="563"/>
      <c r="L26" s="568"/>
    </row>
    <row r="27" spans="1:12" x14ac:dyDescent="0.25">
      <c r="A27" s="557" t="s">
        <v>215</v>
      </c>
      <c r="B27" s="494" t="s">
        <v>50</v>
      </c>
      <c r="C27" s="571">
        <f>AVERAGE(C21:C24)</f>
        <v>1.0825</v>
      </c>
      <c r="D27" s="494">
        <f>AVERAGE(D21:D24)</f>
        <v>8</v>
      </c>
      <c r="E27" s="494">
        <f>AVERAGE(E21:E24)</f>
        <v>7.4874999999999998</v>
      </c>
      <c r="F27" s="494">
        <f>AVERAGE(F21:F24)</f>
        <v>2</v>
      </c>
      <c r="G27" s="494">
        <f>AVERAGE(G21:G24)</f>
        <v>3.05</v>
      </c>
      <c r="H27" s="494"/>
      <c r="I27" s="494"/>
      <c r="J27" s="494"/>
      <c r="K27" s="563"/>
      <c r="L27" s="568"/>
    </row>
    <row r="28" spans="1:12" ht="15.75" thickBot="1" x14ac:dyDescent="0.3">
      <c r="A28" s="559" t="s">
        <v>216</v>
      </c>
      <c r="B28" s="560" t="s">
        <v>50</v>
      </c>
      <c r="C28" s="560">
        <v>1.82</v>
      </c>
      <c r="D28" s="560">
        <v>12</v>
      </c>
      <c r="E28" s="560">
        <v>7.62</v>
      </c>
      <c r="F28" s="560">
        <v>2</v>
      </c>
      <c r="G28" s="560">
        <v>4.0999999999999996</v>
      </c>
      <c r="H28" s="560"/>
      <c r="I28" s="560"/>
      <c r="J28" s="560"/>
      <c r="K28" s="569"/>
      <c r="L28" s="570"/>
    </row>
    <row r="29" spans="1:12" x14ac:dyDescent="0.25">
      <c r="A29" s="539" t="s">
        <v>18</v>
      </c>
      <c r="B29" s="539">
        <v>28</v>
      </c>
      <c r="C29" s="539">
        <v>0</v>
      </c>
      <c r="D29" s="539">
        <v>6</v>
      </c>
      <c r="E29" s="539">
        <v>7.87</v>
      </c>
      <c r="F29" s="539">
        <v>2100</v>
      </c>
      <c r="G29" s="539">
        <v>5</v>
      </c>
      <c r="H29" s="539"/>
      <c r="I29" s="565">
        <v>42262</v>
      </c>
      <c r="J29" s="565">
        <v>42268</v>
      </c>
      <c r="K29" s="539"/>
      <c r="L29" s="539">
        <v>2016</v>
      </c>
    </row>
    <row r="30" spans="1:12" x14ac:dyDescent="0.25">
      <c r="A30" s="511" t="s">
        <v>18</v>
      </c>
      <c r="B30" s="511">
        <v>80</v>
      </c>
      <c r="C30" s="511">
        <v>0.63</v>
      </c>
      <c r="D30" s="511">
        <v>28</v>
      </c>
      <c r="E30" s="511">
        <v>7.72</v>
      </c>
      <c r="F30" s="511" t="s">
        <v>50</v>
      </c>
      <c r="G30" s="511" t="s">
        <v>79</v>
      </c>
      <c r="H30" s="511"/>
      <c r="I30" s="538">
        <v>42321</v>
      </c>
      <c r="J30" s="538">
        <v>42328</v>
      </c>
      <c r="K30" s="511"/>
      <c r="L30" s="511">
        <v>2016</v>
      </c>
    </row>
    <row r="31" spans="1:12" x14ac:dyDescent="0.25">
      <c r="A31" s="511" t="s">
        <v>18</v>
      </c>
      <c r="B31" s="511" t="s">
        <v>50</v>
      </c>
      <c r="C31" s="511">
        <v>2.4</v>
      </c>
      <c r="D31" s="511" t="s">
        <v>52</v>
      </c>
      <c r="E31" s="511">
        <v>7.73</v>
      </c>
      <c r="F31" s="511" t="s">
        <v>62</v>
      </c>
      <c r="G31" s="511">
        <v>2.4</v>
      </c>
      <c r="H31" s="511"/>
      <c r="I31" s="538">
        <v>42353</v>
      </c>
      <c r="J31" s="538">
        <v>42361</v>
      </c>
      <c r="K31" s="511"/>
      <c r="L31" s="511">
        <v>2016</v>
      </c>
    </row>
    <row r="32" spans="1:12" x14ac:dyDescent="0.25">
      <c r="A32" s="511" t="s">
        <v>18</v>
      </c>
      <c r="B32" s="511" t="s">
        <v>50</v>
      </c>
      <c r="C32" s="511">
        <v>0.06</v>
      </c>
      <c r="D32" s="511" t="s">
        <v>52</v>
      </c>
      <c r="E32" s="511">
        <v>7.38</v>
      </c>
      <c r="F32" s="511" t="s">
        <v>62</v>
      </c>
      <c r="G32" s="511">
        <v>1.4</v>
      </c>
      <c r="H32" s="511"/>
      <c r="I32" s="538">
        <v>42444</v>
      </c>
      <c r="J32" s="538">
        <v>42451</v>
      </c>
      <c r="K32" s="511"/>
      <c r="L32" s="511">
        <v>2016</v>
      </c>
    </row>
    <row r="33" spans="1:12" ht="15.75" thickBot="1" x14ac:dyDescent="0.3">
      <c r="A33" s="514" t="s">
        <v>18</v>
      </c>
      <c r="B33" s="514" t="s">
        <v>50</v>
      </c>
      <c r="C33" s="514" t="s">
        <v>191</v>
      </c>
      <c r="D33" s="514">
        <v>8</v>
      </c>
      <c r="E33" s="514">
        <v>7.38</v>
      </c>
      <c r="F33" s="514" t="s">
        <v>62</v>
      </c>
      <c r="G33" s="514">
        <v>3.8</v>
      </c>
      <c r="H33" s="514"/>
      <c r="I33" s="564">
        <v>42536</v>
      </c>
      <c r="J33" s="564">
        <v>42544</v>
      </c>
      <c r="K33" s="514"/>
      <c r="L33" s="514">
        <v>2016</v>
      </c>
    </row>
    <row r="34" spans="1:12" x14ac:dyDescent="0.25">
      <c r="A34" s="553" t="s">
        <v>213</v>
      </c>
      <c r="B34" s="554">
        <f t="shared" ref="B34:G34" si="0">COUNTA(B29:B33)</f>
        <v>5</v>
      </c>
      <c r="C34" s="554">
        <f t="shared" si="0"/>
        <v>5</v>
      </c>
      <c r="D34" s="554">
        <f t="shared" si="0"/>
        <v>5</v>
      </c>
      <c r="E34" s="554">
        <f t="shared" si="0"/>
        <v>5</v>
      </c>
      <c r="F34" s="554">
        <f t="shared" si="0"/>
        <v>5</v>
      </c>
      <c r="G34" s="554">
        <f t="shared" si="0"/>
        <v>5</v>
      </c>
      <c r="H34" s="554"/>
      <c r="I34" s="554"/>
      <c r="J34" s="554"/>
      <c r="K34" s="566"/>
      <c r="L34" s="567"/>
    </row>
    <row r="35" spans="1:12" x14ac:dyDescent="0.25">
      <c r="A35" s="557" t="s">
        <v>214</v>
      </c>
      <c r="B35" s="494">
        <f t="shared" ref="B35:G35" si="1">MINA(B29:B33)</f>
        <v>0</v>
      </c>
      <c r="C35" s="494">
        <f t="shared" si="1"/>
        <v>0</v>
      </c>
      <c r="D35" s="494">
        <f t="shared" si="1"/>
        <v>0</v>
      </c>
      <c r="E35" s="494">
        <f t="shared" si="1"/>
        <v>7.38</v>
      </c>
      <c r="F35" s="494">
        <f t="shared" si="1"/>
        <v>0</v>
      </c>
      <c r="G35" s="494">
        <f t="shared" si="1"/>
        <v>0</v>
      </c>
      <c r="H35" s="494"/>
      <c r="I35" s="494"/>
      <c r="J35" s="494"/>
      <c r="K35" s="563"/>
      <c r="L35" s="568"/>
    </row>
    <row r="36" spans="1:12" x14ac:dyDescent="0.25">
      <c r="A36" s="557" t="s">
        <v>215</v>
      </c>
      <c r="B36" s="494">
        <f t="shared" ref="B36:G36" si="2">AVERAGEA(B29:B33)</f>
        <v>21.6</v>
      </c>
      <c r="C36" s="494">
        <f t="shared" si="2"/>
        <v>0.61799999999999999</v>
      </c>
      <c r="D36" s="494">
        <f t="shared" si="2"/>
        <v>8.4</v>
      </c>
      <c r="E36" s="494">
        <f t="shared" si="2"/>
        <v>7.6159999999999997</v>
      </c>
      <c r="F36" s="494">
        <f t="shared" si="2"/>
        <v>420</v>
      </c>
      <c r="G36" s="494">
        <f t="shared" si="2"/>
        <v>2.5200000000000005</v>
      </c>
      <c r="H36" s="494"/>
      <c r="I36" s="494"/>
      <c r="J36" s="494"/>
      <c r="K36" s="563"/>
      <c r="L36" s="568"/>
    </row>
    <row r="37" spans="1:12" ht="15.75" thickBot="1" x14ac:dyDescent="0.3">
      <c r="A37" s="559" t="s">
        <v>216</v>
      </c>
      <c r="B37" s="560">
        <f t="shared" ref="B37:G37" si="3">MAX(B29:B33)</f>
        <v>80</v>
      </c>
      <c r="C37" s="560">
        <f t="shared" si="3"/>
        <v>2.4</v>
      </c>
      <c r="D37" s="560">
        <f t="shared" si="3"/>
        <v>28</v>
      </c>
      <c r="E37" s="560">
        <f t="shared" si="3"/>
        <v>7.87</v>
      </c>
      <c r="F37" s="560">
        <f t="shared" si="3"/>
        <v>2100</v>
      </c>
      <c r="G37" s="560">
        <f t="shared" si="3"/>
        <v>5</v>
      </c>
      <c r="H37" s="560"/>
      <c r="I37" s="560"/>
      <c r="J37" s="560"/>
      <c r="K37" s="569"/>
      <c r="L37" s="570"/>
    </row>
    <row r="38" spans="1:12" x14ac:dyDescent="0.25">
      <c r="A38" s="539" t="s">
        <v>18</v>
      </c>
      <c r="B38" s="539" t="s">
        <v>50</v>
      </c>
      <c r="C38" s="539">
        <v>0.4</v>
      </c>
      <c r="D38" s="539">
        <v>19</v>
      </c>
      <c r="E38" s="608">
        <v>7.65</v>
      </c>
      <c r="F38" s="539" t="s">
        <v>50</v>
      </c>
      <c r="G38" s="539">
        <v>4.9000000000000004</v>
      </c>
      <c r="H38" s="539"/>
      <c r="I38" s="565">
        <v>42628</v>
      </c>
      <c r="J38" s="565">
        <v>42634</v>
      </c>
      <c r="K38" s="539"/>
      <c r="L38" s="539">
        <v>2017</v>
      </c>
    </row>
    <row r="39" spans="1:12" x14ac:dyDescent="0.25">
      <c r="A39" s="511" t="s">
        <v>18</v>
      </c>
      <c r="B39" s="539" t="s">
        <v>50</v>
      </c>
      <c r="C39" s="539">
        <v>0.11</v>
      </c>
      <c r="D39" s="539">
        <v>28</v>
      </c>
      <c r="E39" s="608">
        <v>7.77</v>
      </c>
      <c r="F39" s="539" t="s">
        <v>50</v>
      </c>
      <c r="G39" s="539">
        <v>3</v>
      </c>
      <c r="H39" s="511"/>
      <c r="I39" s="536">
        <v>42719</v>
      </c>
      <c r="J39" s="536">
        <v>43110</v>
      </c>
      <c r="K39" s="534"/>
      <c r="L39" s="534">
        <v>2017</v>
      </c>
    </row>
    <row r="40" spans="1:12" ht="15.75" thickBot="1" x14ac:dyDescent="0.3">
      <c r="A40" s="511" t="s">
        <v>18</v>
      </c>
      <c r="B40" s="539" t="s">
        <v>50</v>
      </c>
      <c r="C40" s="539">
        <v>0.3</v>
      </c>
      <c r="D40" s="539">
        <v>22</v>
      </c>
      <c r="E40" s="608">
        <v>7.24</v>
      </c>
      <c r="F40" s="539">
        <v>2</v>
      </c>
      <c r="G40" s="539">
        <v>4</v>
      </c>
      <c r="H40" s="511"/>
      <c r="I40" s="536">
        <v>42828</v>
      </c>
      <c r="J40" s="536">
        <v>42835</v>
      </c>
      <c r="K40" s="534"/>
      <c r="L40" s="534">
        <v>2017</v>
      </c>
    </row>
    <row r="41" spans="1:12" x14ac:dyDescent="0.25">
      <c r="A41" s="553" t="s">
        <v>213</v>
      </c>
      <c r="B41" s="554">
        <f t="shared" ref="B41:G41" si="4">COUNTA(B38:B40)</f>
        <v>3</v>
      </c>
      <c r="C41" s="554">
        <f t="shared" si="4"/>
        <v>3</v>
      </c>
      <c r="D41" s="554">
        <f t="shared" si="4"/>
        <v>3</v>
      </c>
      <c r="E41" s="554">
        <f t="shared" si="4"/>
        <v>3</v>
      </c>
      <c r="F41" s="554">
        <f t="shared" si="4"/>
        <v>3</v>
      </c>
      <c r="G41" s="554">
        <f t="shared" si="4"/>
        <v>3</v>
      </c>
      <c r="H41" s="554"/>
      <c r="I41" s="554"/>
      <c r="J41" s="554"/>
      <c r="K41" s="566"/>
      <c r="L41" s="610">
        <v>2017</v>
      </c>
    </row>
    <row r="42" spans="1:12" x14ac:dyDescent="0.25">
      <c r="A42" s="557" t="s">
        <v>214</v>
      </c>
      <c r="B42" s="494">
        <f t="shared" ref="B42:G42" si="5">MINA(B38:B40)</f>
        <v>0</v>
      </c>
      <c r="C42" s="494">
        <f t="shared" si="5"/>
        <v>0.11</v>
      </c>
      <c r="D42" s="494">
        <f t="shared" si="5"/>
        <v>19</v>
      </c>
      <c r="E42" s="494">
        <f t="shared" si="5"/>
        <v>7.24</v>
      </c>
      <c r="F42" s="494">
        <f t="shared" si="5"/>
        <v>0</v>
      </c>
      <c r="G42" s="494">
        <f t="shared" si="5"/>
        <v>3</v>
      </c>
      <c r="H42" s="494"/>
      <c r="I42" s="494"/>
      <c r="J42" s="494"/>
      <c r="K42" s="563"/>
      <c r="L42" s="611">
        <v>2017</v>
      </c>
    </row>
    <row r="43" spans="1:12" x14ac:dyDescent="0.25">
      <c r="A43" s="557" t="s">
        <v>215</v>
      </c>
      <c r="B43" s="494">
        <f t="shared" ref="B43:G43" si="6">AVERAGEA(B38:B40)</f>
        <v>0</v>
      </c>
      <c r="C43" s="494">
        <f t="shared" si="6"/>
        <v>0.27</v>
      </c>
      <c r="D43" s="494">
        <f t="shared" si="6"/>
        <v>23</v>
      </c>
      <c r="E43" s="494">
        <f t="shared" si="6"/>
        <v>7.5533333333333337</v>
      </c>
      <c r="F43" s="494">
        <f t="shared" si="6"/>
        <v>0.66666666666666663</v>
      </c>
      <c r="G43" s="494">
        <f t="shared" si="6"/>
        <v>3.9666666666666668</v>
      </c>
      <c r="H43" s="494"/>
      <c r="I43" s="494"/>
      <c r="J43" s="494"/>
      <c r="K43" s="563"/>
      <c r="L43" s="611">
        <v>2017</v>
      </c>
    </row>
    <row r="44" spans="1:12" ht="15.75" thickBot="1" x14ac:dyDescent="0.3">
      <c r="A44" s="559" t="s">
        <v>216</v>
      </c>
      <c r="B44" s="560">
        <f t="shared" ref="B44:G44" si="7">MAX(B38:B40)</f>
        <v>0</v>
      </c>
      <c r="C44" s="560">
        <f t="shared" si="7"/>
        <v>0.4</v>
      </c>
      <c r="D44" s="560">
        <f t="shared" si="7"/>
        <v>28</v>
      </c>
      <c r="E44" s="560">
        <f t="shared" si="7"/>
        <v>7.77</v>
      </c>
      <c r="F44" s="560">
        <f t="shared" si="7"/>
        <v>2</v>
      </c>
      <c r="G44" s="560">
        <f t="shared" si="7"/>
        <v>4.9000000000000004</v>
      </c>
      <c r="H44" s="560"/>
      <c r="I44" s="560"/>
      <c r="J44" s="560"/>
      <c r="K44" s="569"/>
      <c r="L44" s="612">
        <v>2017</v>
      </c>
    </row>
    <row r="45" spans="1:12" x14ac:dyDescent="0.25">
      <c r="A45" s="539" t="s">
        <v>18</v>
      </c>
      <c r="B45" s="81" t="s">
        <v>50</v>
      </c>
      <c r="C45" s="81">
        <v>0.11</v>
      </c>
      <c r="D45" s="81">
        <v>28</v>
      </c>
      <c r="E45" s="81">
        <v>7.77</v>
      </c>
      <c r="F45" s="81" t="s">
        <v>50</v>
      </c>
      <c r="G45" s="81">
        <v>4</v>
      </c>
      <c r="H45" s="515"/>
      <c r="I45" s="615">
        <v>42942</v>
      </c>
      <c r="J45" s="615">
        <v>42948</v>
      </c>
      <c r="K45" s="539"/>
      <c r="L45" s="539">
        <v>2018</v>
      </c>
    </row>
    <row r="46" spans="1:12" x14ac:dyDescent="0.25">
      <c r="A46" s="511" t="s">
        <v>18</v>
      </c>
      <c r="B46" s="81">
        <v>6</v>
      </c>
      <c r="C46" s="81">
        <v>0.22</v>
      </c>
      <c r="D46" s="81">
        <v>23</v>
      </c>
      <c r="E46" s="81">
        <v>7.51</v>
      </c>
      <c r="F46" s="81" t="s">
        <v>249</v>
      </c>
      <c r="G46" s="81">
        <v>4</v>
      </c>
      <c r="H46" s="24"/>
      <c r="I46" s="642">
        <v>43006</v>
      </c>
      <c r="J46" s="642">
        <v>43007</v>
      </c>
      <c r="K46" s="511"/>
      <c r="L46" s="539">
        <v>2018</v>
      </c>
    </row>
    <row r="47" spans="1:12" x14ac:dyDescent="0.25">
      <c r="A47" s="511" t="s">
        <v>18</v>
      </c>
      <c r="B47" s="81">
        <v>10</v>
      </c>
      <c r="C47" s="81">
        <v>1</v>
      </c>
      <c r="D47" s="81">
        <v>14</v>
      </c>
      <c r="E47" s="81">
        <v>7.2</v>
      </c>
      <c r="F47" s="81">
        <v>50</v>
      </c>
      <c r="G47" s="81">
        <v>4.8</v>
      </c>
      <c r="H47" s="24"/>
      <c r="I47" s="642">
        <v>43081</v>
      </c>
      <c r="J47" s="642">
        <v>43082</v>
      </c>
      <c r="K47" s="511"/>
      <c r="L47" s="539">
        <v>2018</v>
      </c>
    </row>
    <row r="48" spans="1:12" x14ac:dyDescent="0.25">
      <c r="A48" s="511" t="s">
        <v>18</v>
      </c>
      <c r="B48" s="56" t="s">
        <v>50</v>
      </c>
      <c r="C48" s="56">
        <v>0.61</v>
      </c>
      <c r="D48" s="56">
        <v>7</v>
      </c>
      <c r="E48" s="56">
        <v>7.79</v>
      </c>
      <c r="F48" s="56" t="s">
        <v>50</v>
      </c>
      <c r="G48" s="56">
        <v>4.8</v>
      </c>
      <c r="H48" s="24"/>
      <c r="I48" s="642">
        <v>43174</v>
      </c>
      <c r="J48" s="642">
        <v>43181</v>
      </c>
      <c r="K48" s="511"/>
      <c r="L48" s="511">
        <v>2018</v>
      </c>
    </row>
    <row r="49" spans="1:12" ht="15.75" thickBot="1" x14ac:dyDescent="0.3">
      <c r="A49" s="539" t="s">
        <v>18</v>
      </c>
      <c r="B49" s="81" t="s">
        <v>50</v>
      </c>
      <c r="C49" s="81">
        <v>0.16</v>
      </c>
      <c r="D49" s="81">
        <v>17</v>
      </c>
      <c r="E49" s="81">
        <v>7.88</v>
      </c>
      <c r="F49" s="81" t="s">
        <v>50</v>
      </c>
      <c r="G49" s="81">
        <v>4.8</v>
      </c>
      <c r="H49" s="515"/>
      <c r="I49" s="615">
        <v>43271</v>
      </c>
      <c r="J49" s="615">
        <v>43278</v>
      </c>
      <c r="K49" s="539"/>
      <c r="L49" s="539">
        <v>2018</v>
      </c>
    </row>
    <row r="50" spans="1:12" x14ac:dyDescent="0.25">
      <c r="A50" s="553" t="s">
        <v>213</v>
      </c>
      <c r="B50" s="554">
        <f t="shared" ref="B50:G50" si="8">COUNTA(B45:B49)</f>
        <v>5</v>
      </c>
      <c r="C50" s="554">
        <f t="shared" si="8"/>
        <v>5</v>
      </c>
      <c r="D50" s="554">
        <f t="shared" si="8"/>
        <v>5</v>
      </c>
      <c r="E50" s="554">
        <f t="shared" si="8"/>
        <v>5</v>
      </c>
      <c r="F50" s="554">
        <f t="shared" si="8"/>
        <v>5</v>
      </c>
      <c r="G50" s="554">
        <f t="shared" si="8"/>
        <v>5</v>
      </c>
      <c r="H50" s="474"/>
      <c r="I50" s="474"/>
      <c r="J50" s="474"/>
      <c r="K50" s="474"/>
      <c r="L50" s="610">
        <v>2018</v>
      </c>
    </row>
    <row r="51" spans="1:12" x14ac:dyDescent="0.25">
      <c r="A51" s="557" t="s">
        <v>214</v>
      </c>
      <c r="B51" s="494">
        <f t="shared" ref="B51:G51" si="9">MINA(B45:B49)</f>
        <v>0</v>
      </c>
      <c r="C51" s="494">
        <f t="shared" si="9"/>
        <v>0.11</v>
      </c>
      <c r="D51" s="494">
        <f t="shared" si="9"/>
        <v>7</v>
      </c>
      <c r="E51" s="494">
        <f t="shared" si="9"/>
        <v>7.2</v>
      </c>
      <c r="F51" s="494">
        <f t="shared" si="9"/>
        <v>0</v>
      </c>
      <c r="G51" s="494">
        <f t="shared" si="9"/>
        <v>4</v>
      </c>
      <c r="H51" s="24"/>
      <c r="I51" s="24"/>
      <c r="J51" s="24"/>
      <c r="K51" s="24"/>
      <c r="L51" s="613">
        <v>2018</v>
      </c>
    </row>
    <row r="52" spans="1:12" x14ac:dyDescent="0.25">
      <c r="A52" s="557" t="s">
        <v>215</v>
      </c>
      <c r="B52" s="494">
        <f t="shared" ref="B52:G52" si="10">AVERAGEA(B45:B49)</f>
        <v>3.2</v>
      </c>
      <c r="C52" s="494">
        <f t="shared" si="10"/>
        <v>0.42000000000000004</v>
      </c>
      <c r="D52" s="494">
        <f t="shared" si="10"/>
        <v>17.8</v>
      </c>
      <c r="E52" s="494">
        <f t="shared" si="10"/>
        <v>7.63</v>
      </c>
      <c r="F52" s="494">
        <f t="shared" si="10"/>
        <v>10</v>
      </c>
      <c r="G52" s="494">
        <f t="shared" si="10"/>
        <v>4.4800000000000004</v>
      </c>
      <c r="H52" s="24"/>
      <c r="I52" s="24"/>
      <c r="J52" s="24"/>
      <c r="K52" s="24"/>
      <c r="L52" s="613">
        <v>2018</v>
      </c>
    </row>
    <row r="53" spans="1:12" ht="15.75" thickBot="1" x14ac:dyDescent="0.3">
      <c r="A53" s="559" t="s">
        <v>216</v>
      </c>
      <c r="B53" s="560">
        <f t="shared" ref="B53:G53" si="11">MAXA(B45:B49)</f>
        <v>10</v>
      </c>
      <c r="C53" s="560">
        <f t="shared" si="11"/>
        <v>1</v>
      </c>
      <c r="D53" s="560">
        <f t="shared" si="11"/>
        <v>28</v>
      </c>
      <c r="E53" s="560">
        <f t="shared" si="11"/>
        <v>7.88</v>
      </c>
      <c r="F53" s="560">
        <f t="shared" si="11"/>
        <v>50</v>
      </c>
      <c r="G53" s="560">
        <f t="shared" si="11"/>
        <v>4.8</v>
      </c>
      <c r="H53" s="186"/>
      <c r="I53" s="186"/>
      <c r="J53" s="186"/>
      <c r="K53" s="186"/>
      <c r="L53" s="614">
        <v>2018</v>
      </c>
    </row>
    <row r="54" spans="1:12" x14ac:dyDescent="0.25">
      <c r="A54" s="511" t="s">
        <v>18</v>
      </c>
      <c r="B54" s="81" t="s">
        <v>50</v>
      </c>
      <c r="C54" s="81">
        <v>0.49</v>
      </c>
      <c r="D54" s="81" t="s">
        <v>52</v>
      </c>
      <c r="E54" s="81">
        <v>7.65</v>
      </c>
      <c r="F54" s="81" t="s">
        <v>50</v>
      </c>
      <c r="G54" s="81">
        <v>4.8</v>
      </c>
      <c r="H54" s="24"/>
      <c r="I54" s="642">
        <v>43144</v>
      </c>
      <c r="J54" s="642">
        <v>43453</v>
      </c>
      <c r="K54" s="511"/>
      <c r="L54" s="539">
        <v>2019</v>
      </c>
    </row>
    <row r="55" spans="1:12" x14ac:dyDescent="0.25">
      <c r="A55" s="511" t="s">
        <v>18</v>
      </c>
      <c r="B55" s="81" t="s">
        <v>50</v>
      </c>
      <c r="C55" s="81">
        <v>0.01</v>
      </c>
      <c r="D55" s="81">
        <v>4.7</v>
      </c>
      <c r="E55" s="81">
        <v>7.55</v>
      </c>
      <c r="F55" s="81" t="s">
        <v>50</v>
      </c>
      <c r="G55" s="81">
        <v>4.8</v>
      </c>
      <c r="H55" s="24"/>
      <c r="I55" s="642">
        <v>43537</v>
      </c>
      <c r="J55" s="642">
        <v>43543</v>
      </c>
      <c r="K55" s="511"/>
      <c r="L55" s="539">
        <v>2019</v>
      </c>
    </row>
    <row r="56" spans="1:12" ht="15.75" thickBot="1" x14ac:dyDescent="0.3">
      <c r="A56" s="514" t="s">
        <v>18</v>
      </c>
      <c r="B56" s="644" t="s">
        <v>50</v>
      </c>
      <c r="C56" s="644">
        <v>0.45</v>
      </c>
      <c r="D56" s="644">
        <v>13</v>
      </c>
      <c r="E56" s="644">
        <v>7.3</v>
      </c>
      <c r="F56" s="644" t="s">
        <v>249</v>
      </c>
      <c r="G56" s="644">
        <v>4.8</v>
      </c>
      <c r="H56" s="587"/>
      <c r="I56" s="643">
        <v>43608</v>
      </c>
      <c r="J56" s="643">
        <v>43610</v>
      </c>
      <c r="K56" s="514"/>
      <c r="L56" s="609">
        <v>2019</v>
      </c>
    </row>
    <row r="57" spans="1:12" x14ac:dyDescent="0.25">
      <c r="A57" s="553" t="s">
        <v>213</v>
      </c>
      <c r="B57" s="554">
        <f t="shared" ref="B57:G57" si="12">COUNTA(B54:B56)</f>
        <v>3</v>
      </c>
      <c r="C57" s="554">
        <f t="shared" si="12"/>
        <v>3</v>
      </c>
      <c r="D57" s="554">
        <f t="shared" si="12"/>
        <v>3</v>
      </c>
      <c r="E57" s="554">
        <f t="shared" si="12"/>
        <v>3</v>
      </c>
      <c r="F57" s="554">
        <f t="shared" si="12"/>
        <v>3</v>
      </c>
      <c r="G57" s="554">
        <f t="shared" si="12"/>
        <v>3</v>
      </c>
      <c r="H57" s="474"/>
      <c r="I57" s="474"/>
      <c r="J57" s="474"/>
      <c r="K57" s="474"/>
      <c r="L57" s="610">
        <v>2019</v>
      </c>
    </row>
    <row r="58" spans="1:12" x14ac:dyDescent="0.25">
      <c r="A58" s="557" t="s">
        <v>214</v>
      </c>
      <c r="B58" s="494">
        <f t="shared" ref="B58:G58" si="13">MINA(B54:B56)</f>
        <v>0</v>
      </c>
      <c r="C58" s="494">
        <f t="shared" si="13"/>
        <v>0.01</v>
      </c>
      <c r="D58" s="494">
        <f t="shared" si="13"/>
        <v>0</v>
      </c>
      <c r="E58" s="494">
        <f t="shared" si="13"/>
        <v>7.3</v>
      </c>
      <c r="F58" s="494">
        <f t="shared" si="13"/>
        <v>0</v>
      </c>
      <c r="G58" s="494">
        <f t="shared" si="13"/>
        <v>4.8</v>
      </c>
      <c r="H58" s="24"/>
      <c r="I58" s="24"/>
      <c r="J58" s="24"/>
      <c r="K58" s="24"/>
      <c r="L58" s="613">
        <v>2019</v>
      </c>
    </row>
    <row r="59" spans="1:12" x14ac:dyDescent="0.25">
      <c r="A59" s="557" t="s">
        <v>215</v>
      </c>
      <c r="B59" s="494">
        <f t="shared" ref="B59:G59" si="14">AVERAGEA(B54:B56)</f>
        <v>0</v>
      </c>
      <c r="C59" s="494">
        <f t="shared" si="14"/>
        <v>0.31666666666666665</v>
      </c>
      <c r="D59" s="494">
        <f t="shared" si="14"/>
        <v>5.8999999999999995</v>
      </c>
      <c r="E59" s="494">
        <f t="shared" si="14"/>
        <v>7.5</v>
      </c>
      <c r="F59" s="494">
        <f t="shared" si="14"/>
        <v>0</v>
      </c>
      <c r="G59" s="494">
        <f t="shared" si="14"/>
        <v>4.8</v>
      </c>
      <c r="H59" s="24"/>
      <c r="I59" s="24"/>
      <c r="J59" s="24"/>
      <c r="K59" s="24"/>
      <c r="L59" s="613">
        <v>2019</v>
      </c>
    </row>
    <row r="60" spans="1:12" ht="15.75" thickBot="1" x14ac:dyDescent="0.3">
      <c r="A60" s="559" t="s">
        <v>216</v>
      </c>
      <c r="B60" s="560">
        <f t="shared" ref="B60:G60" si="15">MAXA(B54:B56)</f>
        <v>0</v>
      </c>
      <c r="C60" s="560">
        <f t="shared" si="15"/>
        <v>0.49</v>
      </c>
      <c r="D60" s="560">
        <f t="shared" si="15"/>
        <v>13</v>
      </c>
      <c r="E60" s="560">
        <f t="shared" si="15"/>
        <v>7.65</v>
      </c>
      <c r="F60" s="560">
        <f t="shared" si="15"/>
        <v>0</v>
      </c>
      <c r="G60" s="560">
        <f t="shared" si="15"/>
        <v>4.8</v>
      </c>
      <c r="H60" s="186"/>
      <c r="I60" s="186"/>
      <c r="J60" s="186"/>
      <c r="K60" s="186"/>
      <c r="L60" s="614">
        <v>2019</v>
      </c>
    </row>
    <row r="61" spans="1:12" x14ac:dyDescent="0.25">
      <c r="A61" s="539" t="s">
        <v>18</v>
      </c>
      <c r="B61" s="81">
        <v>12</v>
      </c>
      <c r="C61" s="81">
        <v>1</v>
      </c>
      <c r="D61" s="81">
        <v>7</v>
      </c>
      <c r="E61" s="81">
        <v>7.5</v>
      </c>
      <c r="F61" s="81" t="s">
        <v>249</v>
      </c>
      <c r="G61" s="81">
        <v>4.8</v>
      </c>
      <c r="H61" s="515"/>
      <c r="I61" s="615">
        <v>43698</v>
      </c>
      <c r="J61" s="615">
        <v>43713</v>
      </c>
      <c r="K61" s="539"/>
      <c r="L61" s="539">
        <v>2020</v>
      </c>
    </row>
    <row r="62" spans="1:12" x14ac:dyDescent="0.25">
      <c r="A62" s="511" t="s">
        <v>18</v>
      </c>
      <c r="B62" s="81">
        <v>7</v>
      </c>
      <c r="C62" s="81">
        <v>1</v>
      </c>
      <c r="D62" s="81">
        <v>14</v>
      </c>
      <c r="E62" s="81">
        <v>7.7</v>
      </c>
      <c r="F62" s="81" t="s">
        <v>62</v>
      </c>
      <c r="G62" s="81">
        <v>4.8</v>
      </c>
      <c r="H62" s="24"/>
      <c r="I62" s="642">
        <v>43795</v>
      </c>
      <c r="J62" s="642">
        <v>43808</v>
      </c>
      <c r="K62" s="511"/>
      <c r="L62" s="539">
        <v>2020</v>
      </c>
    </row>
    <row r="63" spans="1:12" x14ac:dyDescent="0.25">
      <c r="A63" s="489" t="s">
        <v>18</v>
      </c>
      <c r="B63" s="23" t="s">
        <v>50</v>
      </c>
      <c r="C63" s="23">
        <v>1</v>
      </c>
      <c r="D63" s="23">
        <v>19</v>
      </c>
      <c r="E63" s="23">
        <v>7.4</v>
      </c>
      <c r="F63" s="23" t="s">
        <v>249</v>
      </c>
      <c r="G63" s="23">
        <v>4.8</v>
      </c>
      <c r="H63" s="23"/>
      <c r="I63" s="648">
        <v>43916</v>
      </c>
      <c r="J63" s="648">
        <v>43917</v>
      </c>
      <c r="K63" s="24"/>
      <c r="L63" s="534">
        <v>2020</v>
      </c>
    </row>
    <row r="64" spans="1:12" ht="15.75" thickBot="1" x14ac:dyDescent="0.3">
      <c r="A64" s="609" t="s">
        <v>18</v>
      </c>
      <c r="B64" s="181">
        <v>4</v>
      </c>
      <c r="C64" s="181">
        <v>1</v>
      </c>
      <c r="D64" s="181">
        <v>12</v>
      </c>
      <c r="E64" s="181">
        <v>7.4</v>
      </c>
      <c r="F64" s="181" t="s">
        <v>249</v>
      </c>
      <c r="G64" s="181">
        <v>4.8</v>
      </c>
      <c r="H64" s="48"/>
      <c r="I64" s="654">
        <v>43969</v>
      </c>
      <c r="J64" s="654">
        <v>43970</v>
      </c>
      <c r="K64" s="609"/>
      <c r="L64" s="609">
        <v>2020</v>
      </c>
    </row>
    <row r="65" spans="1:12" x14ac:dyDescent="0.25">
      <c r="A65" s="553" t="s">
        <v>213</v>
      </c>
      <c r="B65" s="554">
        <f t="shared" ref="B65:G65" si="16">COUNTA(B61:B64)</f>
        <v>4</v>
      </c>
      <c r="C65" s="554">
        <f t="shared" si="16"/>
        <v>4</v>
      </c>
      <c r="D65" s="554">
        <f t="shared" si="16"/>
        <v>4</v>
      </c>
      <c r="E65" s="554">
        <f t="shared" si="16"/>
        <v>4</v>
      </c>
      <c r="F65" s="554">
        <f t="shared" si="16"/>
        <v>4</v>
      </c>
      <c r="G65" s="554">
        <f t="shared" si="16"/>
        <v>4</v>
      </c>
      <c r="H65" s="474"/>
      <c r="I65" s="474"/>
      <c r="J65" s="474"/>
      <c r="K65" s="474"/>
      <c r="L65" s="602" t="s">
        <v>251</v>
      </c>
    </row>
    <row r="66" spans="1:12" x14ac:dyDescent="0.25">
      <c r="A66" s="557" t="s">
        <v>214</v>
      </c>
      <c r="B66" s="494">
        <f t="shared" ref="B66:G66" si="17">MINA(B61:B64)</f>
        <v>0</v>
      </c>
      <c r="C66" s="494">
        <f t="shared" si="17"/>
        <v>1</v>
      </c>
      <c r="D66" s="494">
        <f t="shared" si="17"/>
        <v>7</v>
      </c>
      <c r="E66" s="494">
        <f t="shared" si="17"/>
        <v>7.4</v>
      </c>
      <c r="F66" s="494">
        <f t="shared" si="17"/>
        <v>0</v>
      </c>
      <c r="G66" s="494">
        <f t="shared" si="17"/>
        <v>4.8</v>
      </c>
      <c r="H66" s="24"/>
      <c r="I66" s="24"/>
      <c r="J66" s="24"/>
      <c r="K66" s="24"/>
      <c r="L66" s="603" t="s">
        <v>251</v>
      </c>
    </row>
    <row r="67" spans="1:12" x14ac:dyDescent="0.25">
      <c r="A67" s="557" t="s">
        <v>215</v>
      </c>
      <c r="B67" s="494">
        <f t="shared" ref="B67:G67" si="18">AVERAGEA(B61:B64)</f>
        <v>5.75</v>
      </c>
      <c r="C67" s="494">
        <f t="shared" si="18"/>
        <v>1</v>
      </c>
      <c r="D67" s="494">
        <f t="shared" si="18"/>
        <v>13</v>
      </c>
      <c r="E67" s="494">
        <f t="shared" si="18"/>
        <v>7.5</v>
      </c>
      <c r="F67" s="494">
        <f t="shared" si="18"/>
        <v>0</v>
      </c>
      <c r="G67" s="494">
        <f t="shared" si="18"/>
        <v>4.8</v>
      </c>
      <c r="H67" s="24"/>
      <c r="I67" s="24"/>
      <c r="J67" s="24"/>
      <c r="K67" s="24"/>
      <c r="L67" s="603" t="s">
        <v>251</v>
      </c>
    </row>
    <row r="68" spans="1:12" ht="15.75" thickBot="1" x14ac:dyDescent="0.3">
      <c r="A68" s="559" t="s">
        <v>216</v>
      </c>
      <c r="B68" s="560">
        <f t="shared" ref="B68:G68" si="19">MAXA(B61:B64)</f>
        <v>12</v>
      </c>
      <c r="C68" s="560">
        <f t="shared" si="19"/>
        <v>1</v>
      </c>
      <c r="D68" s="560">
        <f t="shared" si="19"/>
        <v>19</v>
      </c>
      <c r="E68" s="560">
        <f t="shared" si="19"/>
        <v>7.7</v>
      </c>
      <c r="F68" s="560">
        <f t="shared" si="19"/>
        <v>0</v>
      </c>
      <c r="G68" s="560">
        <f t="shared" si="19"/>
        <v>4.8</v>
      </c>
      <c r="H68" s="186"/>
      <c r="I68" s="186"/>
      <c r="J68" s="186"/>
      <c r="K68" s="186"/>
      <c r="L68" s="605" t="s">
        <v>251</v>
      </c>
    </row>
    <row r="69" spans="1:12" x14ac:dyDescent="0.25">
      <c r="A69" s="539" t="s">
        <v>18</v>
      </c>
      <c r="B69" s="81">
        <v>2</v>
      </c>
      <c r="C69" s="81">
        <v>1</v>
      </c>
      <c r="D69" s="81">
        <v>3</v>
      </c>
      <c r="E69" s="81">
        <v>7.6</v>
      </c>
      <c r="F69" s="81" t="s">
        <v>62</v>
      </c>
      <c r="G69" s="81">
        <v>4.8</v>
      </c>
      <c r="H69" s="515"/>
      <c r="I69" s="615">
        <v>44075</v>
      </c>
      <c r="J69" s="615">
        <v>44076</v>
      </c>
      <c r="K69" s="539"/>
      <c r="L69" s="657">
        <v>2021</v>
      </c>
    </row>
    <row r="70" spans="1:12" x14ac:dyDescent="0.25">
      <c r="A70" s="511" t="s">
        <v>18</v>
      </c>
      <c r="B70" s="81">
        <v>5</v>
      </c>
      <c r="C70" s="81">
        <v>1</v>
      </c>
      <c r="D70" s="81">
        <v>27</v>
      </c>
      <c r="E70" s="81">
        <v>7.3</v>
      </c>
      <c r="F70" s="81" t="s">
        <v>62</v>
      </c>
      <c r="G70" s="81">
        <v>4.8</v>
      </c>
      <c r="H70" s="24"/>
      <c r="I70" s="642">
        <v>44169</v>
      </c>
      <c r="J70" s="642">
        <v>44170</v>
      </c>
      <c r="K70" s="511"/>
      <c r="L70" s="658">
        <v>2021</v>
      </c>
    </row>
    <row r="71" spans="1:12" ht="15.75" thickBot="1" x14ac:dyDescent="0.3">
      <c r="A71" s="489" t="s">
        <v>18</v>
      </c>
      <c r="B71" s="56">
        <v>2</v>
      </c>
      <c r="C71" s="56">
        <v>1</v>
      </c>
      <c r="D71" s="56">
        <v>2</v>
      </c>
      <c r="E71" s="56">
        <v>7.4</v>
      </c>
      <c r="F71" s="56">
        <v>90</v>
      </c>
      <c r="G71" s="56">
        <v>4.8</v>
      </c>
      <c r="H71" s="56"/>
      <c r="I71" s="406">
        <v>44235</v>
      </c>
      <c r="J71" s="406">
        <v>44236</v>
      </c>
      <c r="K71" s="24"/>
      <c r="L71" s="659">
        <v>2021</v>
      </c>
    </row>
    <row r="72" spans="1:12" x14ac:dyDescent="0.25">
      <c r="A72" s="553" t="s">
        <v>213</v>
      </c>
      <c r="B72" s="554">
        <f>COUNTA(B69:B71)</f>
        <v>3</v>
      </c>
      <c r="C72" s="554">
        <f t="shared" ref="C72:G72" si="20">COUNTA(C69:C71)</f>
        <v>3</v>
      </c>
      <c r="D72" s="554">
        <f t="shared" si="20"/>
        <v>3</v>
      </c>
      <c r="E72" s="554">
        <f t="shared" si="20"/>
        <v>3</v>
      </c>
      <c r="F72" s="554">
        <f t="shared" si="20"/>
        <v>3</v>
      </c>
      <c r="G72" s="554">
        <f t="shared" si="20"/>
        <v>3</v>
      </c>
      <c r="H72" s="474"/>
      <c r="I72" s="474"/>
      <c r="J72" s="474"/>
      <c r="K72" s="474"/>
      <c r="L72" s="602" t="s">
        <v>252</v>
      </c>
    </row>
    <row r="73" spans="1:12" x14ac:dyDescent="0.25">
      <c r="A73" s="557" t="s">
        <v>214</v>
      </c>
      <c r="B73" s="494">
        <f>MINA(B69:B71)</f>
        <v>2</v>
      </c>
      <c r="C73" s="494">
        <f t="shared" ref="C73:G73" si="21">MINA(C69:C71)</f>
        <v>1</v>
      </c>
      <c r="D73" s="494">
        <f t="shared" si="21"/>
        <v>2</v>
      </c>
      <c r="E73" s="494">
        <f t="shared" si="21"/>
        <v>7.3</v>
      </c>
      <c r="F73" s="494">
        <f t="shared" si="21"/>
        <v>0</v>
      </c>
      <c r="G73" s="494">
        <f t="shared" si="21"/>
        <v>4.8</v>
      </c>
      <c r="H73" s="24"/>
      <c r="I73" s="24"/>
      <c r="J73" s="24"/>
      <c r="K73" s="24"/>
      <c r="L73" s="603" t="s">
        <v>252</v>
      </c>
    </row>
    <row r="74" spans="1:12" x14ac:dyDescent="0.25">
      <c r="A74" s="557" t="s">
        <v>215</v>
      </c>
      <c r="B74" s="494">
        <f>AVERAGEA(B69:B71)</f>
        <v>3</v>
      </c>
      <c r="C74" s="494">
        <f t="shared" ref="C74:G74" si="22">AVERAGEA(C69:C71)</f>
        <v>1</v>
      </c>
      <c r="D74" s="571">
        <f t="shared" si="22"/>
        <v>10.666666666666666</v>
      </c>
      <c r="E74" s="571">
        <f t="shared" si="22"/>
        <v>7.4333333333333327</v>
      </c>
      <c r="F74" s="494">
        <f t="shared" si="22"/>
        <v>30</v>
      </c>
      <c r="G74" s="494">
        <f t="shared" si="22"/>
        <v>4.8</v>
      </c>
      <c r="H74" s="24"/>
      <c r="I74" s="24"/>
      <c r="J74" s="24"/>
      <c r="K74" s="24"/>
      <c r="L74" s="603" t="s">
        <v>252</v>
      </c>
    </row>
    <row r="75" spans="1:12" ht="15.75" thickBot="1" x14ac:dyDescent="0.3">
      <c r="A75" s="655" t="s">
        <v>216</v>
      </c>
      <c r="B75" s="656">
        <f>MAXA(B69:B71)</f>
        <v>5</v>
      </c>
      <c r="C75" s="656">
        <f ca="1">MAXA(C69:C76)</f>
        <v>1</v>
      </c>
      <c r="D75" s="656">
        <f ca="1">MAXA(D69:D76)</f>
        <v>27</v>
      </c>
      <c r="E75" s="656">
        <f ca="1">MAXA(E69:E76)</f>
        <v>7.6</v>
      </c>
      <c r="F75" s="656">
        <f ca="1">MAXA(F69:F76)</f>
        <v>90</v>
      </c>
      <c r="G75" s="656">
        <f ca="1">MAXA(G69:G76)</f>
        <v>4.8</v>
      </c>
      <c r="H75" s="587"/>
      <c r="I75" s="587"/>
      <c r="J75" s="587"/>
      <c r="K75" s="587"/>
      <c r="L75" s="620" t="s">
        <v>252</v>
      </c>
    </row>
    <row r="76" spans="1:12" x14ac:dyDescent="0.25">
      <c r="A76" s="543" t="s">
        <v>18</v>
      </c>
      <c r="B76" s="664">
        <v>2</v>
      </c>
      <c r="C76" s="664">
        <v>1</v>
      </c>
      <c r="D76" s="664">
        <v>4</v>
      </c>
      <c r="E76" s="664">
        <v>7.4</v>
      </c>
      <c r="F76" s="664">
        <v>51</v>
      </c>
      <c r="G76" s="664">
        <v>4.8</v>
      </c>
      <c r="H76" s="474"/>
      <c r="I76" s="665">
        <v>44383</v>
      </c>
      <c r="J76" s="665">
        <v>44384</v>
      </c>
      <c r="K76" s="474"/>
      <c r="L76" s="657">
        <v>2022</v>
      </c>
    </row>
    <row r="77" spans="1:12" x14ac:dyDescent="0.25">
      <c r="A77" s="511" t="s">
        <v>18</v>
      </c>
      <c r="B77" s="56">
        <v>3</v>
      </c>
      <c r="C77" s="56">
        <v>1</v>
      </c>
      <c r="D77" s="56">
        <v>28</v>
      </c>
      <c r="E77" s="56">
        <v>7.4</v>
      </c>
      <c r="F77" s="56">
        <v>61</v>
      </c>
      <c r="G77" s="56">
        <v>4</v>
      </c>
      <c r="H77" s="515"/>
      <c r="I77" s="642">
        <v>44576</v>
      </c>
      <c r="J77" s="642">
        <v>44577</v>
      </c>
      <c r="K77" s="24"/>
      <c r="L77" s="661">
        <v>2022</v>
      </c>
    </row>
    <row r="78" spans="1:12" x14ac:dyDescent="0.25">
      <c r="A78" s="489" t="s">
        <v>18</v>
      </c>
      <c r="B78" s="56">
        <v>2</v>
      </c>
      <c r="C78" s="56">
        <v>0.1</v>
      </c>
      <c r="D78" s="56">
        <v>28</v>
      </c>
      <c r="E78" s="56">
        <v>7.5</v>
      </c>
      <c r="F78" s="56">
        <v>10</v>
      </c>
      <c r="G78" s="56">
        <v>4.5999999999999996</v>
      </c>
      <c r="H78" s="24"/>
      <c r="I78" s="615">
        <v>44665</v>
      </c>
      <c r="J78" s="615">
        <v>44607</v>
      </c>
      <c r="K78" s="24"/>
      <c r="L78" s="663">
        <v>2022</v>
      </c>
    </row>
    <row r="79" spans="1:12" ht="15.75" thickBot="1" x14ac:dyDescent="0.3">
      <c r="A79" s="514" t="s">
        <v>18</v>
      </c>
      <c r="B79" s="81">
        <v>8</v>
      </c>
      <c r="C79" s="81">
        <v>1</v>
      </c>
      <c r="D79" s="81">
        <v>24</v>
      </c>
      <c r="E79" s="81">
        <v>7.3</v>
      </c>
      <c r="F79" s="81">
        <v>15</v>
      </c>
      <c r="G79" s="81">
        <v>4.8</v>
      </c>
      <c r="H79" s="24"/>
      <c r="I79" s="615">
        <v>44732</v>
      </c>
      <c r="J79" s="615">
        <v>44733</v>
      </c>
      <c r="K79" s="587"/>
      <c r="L79" s="662">
        <v>2022</v>
      </c>
    </row>
    <row r="80" spans="1:12" ht="15.75" thickBot="1" x14ac:dyDescent="0.3">
      <c r="A80" s="553" t="s">
        <v>213</v>
      </c>
      <c r="B80" s="554">
        <f>COUNTA(B76:B79)</f>
        <v>4</v>
      </c>
      <c r="C80" s="554">
        <f t="shared" ref="C80:G80" si="23">COUNTA(C76:C79)</f>
        <v>4</v>
      </c>
      <c r="D80" s="554">
        <f t="shared" si="23"/>
        <v>4</v>
      </c>
      <c r="E80" s="554">
        <f t="shared" si="23"/>
        <v>4</v>
      </c>
      <c r="F80" s="554">
        <f t="shared" si="23"/>
        <v>4</v>
      </c>
      <c r="G80" s="554">
        <f t="shared" si="23"/>
        <v>4</v>
      </c>
      <c r="H80" s="474"/>
      <c r="I80" s="474"/>
      <c r="J80" s="474"/>
      <c r="K80" s="474"/>
      <c r="L80" s="602" t="s">
        <v>257</v>
      </c>
    </row>
    <row r="81" spans="1:12" ht="15.75" thickBot="1" x14ac:dyDescent="0.3">
      <c r="A81" s="557" t="s">
        <v>214</v>
      </c>
      <c r="B81" s="494">
        <f>MINA(B76:B79)</f>
        <v>2</v>
      </c>
      <c r="C81" s="494">
        <f t="shared" ref="C81:G81" si="24">MINA(C76:C79)</f>
        <v>0.1</v>
      </c>
      <c r="D81" s="494">
        <f t="shared" si="24"/>
        <v>4</v>
      </c>
      <c r="E81" s="494">
        <f t="shared" si="24"/>
        <v>7.3</v>
      </c>
      <c r="F81" s="494">
        <f t="shared" si="24"/>
        <v>10</v>
      </c>
      <c r="G81" s="494">
        <f t="shared" si="24"/>
        <v>4</v>
      </c>
      <c r="H81" s="24"/>
      <c r="I81" s="24"/>
      <c r="J81" s="24"/>
      <c r="K81" s="24"/>
      <c r="L81" s="602" t="s">
        <v>257</v>
      </c>
    </row>
    <row r="82" spans="1:12" ht="15.75" thickBot="1" x14ac:dyDescent="0.3">
      <c r="A82" s="557" t="s">
        <v>215</v>
      </c>
      <c r="B82" s="494">
        <f>AVERAGEA(B76:B79)</f>
        <v>3.75</v>
      </c>
      <c r="C82" s="571">
        <f t="shared" ref="C82:G82" si="25">AVERAGEA(C76:C79)</f>
        <v>0.77500000000000002</v>
      </c>
      <c r="D82" s="494">
        <f t="shared" si="25"/>
        <v>21</v>
      </c>
      <c r="E82" s="494">
        <f t="shared" si="25"/>
        <v>7.4</v>
      </c>
      <c r="F82" s="571">
        <f t="shared" si="25"/>
        <v>34.25</v>
      </c>
      <c r="G82" s="571">
        <f t="shared" si="25"/>
        <v>4.55</v>
      </c>
      <c r="H82" s="24"/>
      <c r="I82" s="24"/>
      <c r="J82" s="24"/>
      <c r="K82" s="24"/>
      <c r="L82" s="602" t="s">
        <v>257</v>
      </c>
    </row>
    <row r="83" spans="1:12" ht="15.75" thickBot="1" x14ac:dyDescent="0.3">
      <c r="A83" s="559" t="s">
        <v>216</v>
      </c>
      <c r="B83" s="560">
        <f>MAXA(B76:B79)</f>
        <v>8</v>
      </c>
      <c r="C83" s="560">
        <f t="shared" ref="C83:G83" si="26">MAXA(C76:C79)</f>
        <v>1</v>
      </c>
      <c r="D83" s="560">
        <f t="shared" si="26"/>
        <v>28</v>
      </c>
      <c r="E83" s="560">
        <f t="shared" si="26"/>
        <v>7.5</v>
      </c>
      <c r="F83" s="560">
        <f t="shared" si="26"/>
        <v>61</v>
      </c>
      <c r="G83" s="560">
        <f t="shared" si="26"/>
        <v>4.8</v>
      </c>
      <c r="H83" s="186"/>
      <c r="I83" s="186"/>
      <c r="J83" s="186"/>
      <c r="K83" s="186"/>
      <c r="L83" s="660" t="s">
        <v>257</v>
      </c>
    </row>
  </sheetData>
  <phoneticPr fontId="36" type="noConversion"/>
  <hyperlinks>
    <hyperlink ref="B4" r:id="rId1" xr:uid="{584C7950-7F65-4405-9D82-CD680F49B064}"/>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410"/>
  <sheetViews>
    <sheetView zoomScale="85" zoomScaleNormal="85" workbookViewId="0">
      <pane ySplit="7" topLeftCell="A380" activePane="bottomLeft" state="frozen"/>
      <selection pane="bottomLeft" activeCell="H409" sqref="H409"/>
    </sheetView>
  </sheetViews>
  <sheetFormatPr defaultRowHeight="15" x14ac:dyDescent="0.25"/>
  <cols>
    <col min="1" max="1" width="20.28515625" customWidth="1"/>
    <col min="2" max="2" width="17.42578125" customWidth="1"/>
    <col min="3" max="3" width="16.42578125" bestFit="1" customWidth="1"/>
    <col min="4" max="4" width="39.85546875" bestFit="1" customWidth="1"/>
    <col min="5" max="5" width="13.7109375" bestFit="1" customWidth="1"/>
    <col min="6" max="6" width="18.42578125" bestFit="1" customWidth="1"/>
    <col min="7" max="7" width="19.7109375" bestFit="1"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4.42578125" customWidth="1"/>
    <col min="14" max="14" width="33.5703125" bestFit="1" customWidth="1"/>
    <col min="15" max="15" width="77.140625" bestFit="1" customWidth="1"/>
    <col min="17" max="17" width="10.140625" bestFit="1" customWidth="1"/>
  </cols>
  <sheetData>
    <row r="1" spans="1:15" x14ac:dyDescent="0.25">
      <c r="A1" s="2" t="s">
        <v>0</v>
      </c>
      <c r="B1" t="s">
        <v>37</v>
      </c>
    </row>
    <row r="2" spans="1:15" ht="30" x14ac:dyDescent="0.25">
      <c r="A2" s="2" t="s">
        <v>1</v>
      </c>
      <c r="B2" s="208" t="s">
        <v>198</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26" t="s">
        <v>12</v>
      </c>
      <c r="B7" s="125" t="s">
        <v>5</v>
      </c>
      <c r="C7" s="143" t="s">
        <v>6</v>
      </c>
      <c r="D7" s="101" t="s">
        <v>7</v>
      </c>
      <c r="E7" s="125" t="s">
        <v>8</v>
      </c>
      <c r="F7" s="102" t="s">
        <v>28</v>
      </c>
      <c r="G7" s="102" t="s">
        <v>29</v>
      </c>
      <c r="H7" s="99" t="s">
        <v>10</v>
      </c>
      <c r="I7" s="101" t="s">
        <v>9</v>
      </c>
      <c r="J7" s="103" t="s">
        <v>11</v>
      </c>
      <c r="K7" s="104" t="s">
        <v>15</v>
      </c>
      <c r="L7" s="105" t="s">
        <v>16</v>
      </c>
      <c r="M7" s="154" t="s">
        <v>17</v>
      </c>
      <c r="N7" s="424" t="s">
        <v>35</v>
      </c>
      <c r="O7" s="162" t="s">
        <v>36</v>
      </c>
    </row>
    <row r="8" spans="1:15" ht="30.75" customHeight="1" x14ac:dyDescent="0.25">
      <c r="A8" s="59" t="s">
        <v>63</v>
      </c>
      <c r="B8" s="57" t="s">
        <v>22</v>
      </c>
      <c r="C8" s="124" t="s">
        <v>22</v>
      </c>
      <c r="D8" s="152" t="s">
        <v>65</v>
      </c>
      <c r="E8" s="123">
        <v>7.9</v>
      </c>
      <c r="F8" s="282" t="s">
        <v>66</v>
      </c>
      <c r="G8" s="81" t="s">
        <v>30</v>
      </c>
      <c r="H8" s="128">
        <v>41689</v>
      </c>
      <c r="I8" s="128">
        <v>41691</v>
      </c>
      <c r="J8" s="196">
        <v>41709</v>
      </c>
      <c r="K8" s="130"/>
      <c r="L8" s="133"/>
      <c r="M8" s="55"/>
      <c r="N8" s="440"/>
      <c r="O8" s="441"/>
    </row>
    <row r="9" spans="1:15" ht="42" customHeight="1" x14ac:dyDescent="0.25">
      <c r="A9" s="60" t="s">
        <v>64</v>
      </c>
      <c r="B9" s="57" t="s">
        <v>21</v>
      </c>
      <c r="C9" s="124" t="s">
        <v>19</v>
      </c>
      <c r="D9" s="144" t="s">
        <v>65</v>
      </c>
      <c r="E9" s="123">
        <v>23</v>
      </c>
      <c r="F9" s="56">
        <v>50</v>
      </c>
      <c r="G9" s="56" t="s">
        <v>30</v>
      </c>
      <c r="H9" s="128">
        <v>41689</v>
      </c>
      <c r="I9" s="128">
        <v>41691</v>
      </c>
      <c r="J9" s="196">
        <v>41709</v>
      </c>
      <c r="K9" s="130"/>
      <c r="L9" s="133"/>
      <c r="M9" s="55"/>
      <c r="N9" s="130"/>
      <c r="O9" s="138"/>
    </row>
    <row r="10" spans="1:15" ht="15" customHeight="1" x14ac:dyDescent="0.25">
      <c r="A10" s="54"/>
      <c r="B10" s="57" t="s">
        <v>179</v>
      </c>
      <c r="C10" s="124" t="s">
        <v>180</v>
      </c>
      <c r="D10" s="100" t="s">
        <v>65</v>
      </c>
      <c r="E10" s="124"/>
      <c r="F10" s="56" t="s">
        <v>79</v>
      </c>
      <c r="G10" s="56" t="s">
        <v>79</v>
      </c>
      <c r="H10" s="128">
        <v>41689</v>
      </c>
      <c r="I10" s="147"/>
      <c r="J10" s="147" t="s">
        <v>79</v>
      </c>
      <c r="K10" s="429"/>
      <c r="L10" s="430"/>
      <c r="M10" s="55"/>
      <c r="N10" s="442"/>
      <c r="O10" s="138"/>
    </row>
    <row r="11" spans="1:15" x14ac:dyDescent="0.25">
      <c r="A11" s="58"/>
      <c r="B11" s="57"/>
      <c r="C11" s="123"/>
      <c r="D11" s="57"/>
      <c r="E11" s="123"/>
      <c r="F11" s="56"/>
      <c r="G11" s="62"/>
      <c r="H11" s="283"/>
      <c r="I11" s="284"/>
      <c r="J11" s="419"/>
      <c r="K11" s="130"/>
      <c r="L11" s="133"/>
      <c r="M11" s="55"/>
      <c r="N11" s="130"/>
      <c r="O11" s="138"/>
    </row>
    <row r="12" spans="1:15" ht="22.5" customHeight="1" x14ac:dyDescent="0.25">
      <c r="A12" s="58"/>
      <c r="B12" s="57" t="s">
        <v>22</v>
      </c>
      <c r="C12" s="124" t="s">
        <v>22</v>
      </c>
      <c r="D12" s="144" t="s">
        <v>65</v>
      </c>
      <c r="E12" s="123">
        <v>8</v>
      </c>
      <c r="F12" s="282" t="s">
        <v>66</v>
      </c>
      <c r="G12" s="81" t="s">
        <v>30</v>
      </c>
      <c r="H12" s="128">
        <v>41690</v>
      </c>
      <c r="I12" s="147">
        <v>41691</v>
      </c>
      <c r="J12" s="196">
        <v>41709</v>
      </c>
      <c r="K12" s="130"/>
      <c r="L12" s="133"/>
      <c r="M12" s="55"/>
      <c r="N12" s="443"/>
      <c r="O12" s="121"/>
    </row>
    <row r="13" spans="1:15" ht="26.25" customHeight="1" x14ac:dyDescent="0.25">
      <c r="A13" s="54"/>
      <c r="B13" s="57" t="s">
        <v>21</v>
      </c>
      <c r="C13" s="124" t="s">
        <v>19</v>
      </c>
      <c r="D13" s="144" t="s">
        <v>65</v>
      </c>
      <c r="E13" s="123">
        <v>29</v>
      </c>
      <c r="F13" s="56">
        <v>50</v>
      </c>
      <c r="G13" s="56" t="s">
        <v>30</v>
      </c>
      <c r="H13" s="128">
        <v>41690</v>
      </c>
      <c r="I13" s="128">
        <v>41691</v>
      </c>
      <c r="J13" s="196">
        <v>41709</v>
      </c>
      <c r="K13" s="130"/>
      <c r="L13" s="133"/>
      <c r="M13" s="55"/>
      <c r="N13" s="444"/>
      <c r="O13" s="138"/>
    </row>
    <row r="14" spans="1:15" ht="15" customHeight="1" x14ac:dyDescent="0.25">
      <c r="A14" s="54"/>
      <c r="B14" s="57" t="s">
        <v>179</v>
      </c>
      <c r="C14" s="124" t="s">
        <v>180</v>
      </c>
      <c r="D14" s="100" t="s">
        <v>65</v>
      </c>
      <c r="E14" s="124"/>
      <c r="F14" s="56" t="s">
        <v>79</v>
      </c>
      <c r="G14" s="56" t="s">
        <v>79</v>
      </c>
      <c r="H14" s="82">
        <v>41690</v>
      </c>
      <c r="I14" s="147"/>
      <c r="J14" s="147" t="s">
        <v>79</v>
      </c>
      <c r="K14" s="429"/>
      <c r="L14" s="430"/>
      <c r="M14" s="55"/>
      <c r="N14" s="442"/>
      <c r="O14" s="138"/>
    </row>
    <row r="15" spans="1:15" x14ac:dyDescent="0.25">
      <c r="A15" s="54"/>
      <c r="B15" s="57"/>
      <c r="C15" s="123"/>
      <c r="D15" s="123"/>
      <c r="E15" s="123"/>
      <c r="F15" s="56"/>
      <c r="G15" s="62"/>
      <c r="H15" s="283"/>
      <c r="I15" s="283"/>
      <c r="J15" s="419"/>
      <c r="K15" s="131"/>
      <c r="L15" s="134"/>
      <c r="M15" s="55"/>
      <c r="N15" s="131"/>
      <c r="O15" s="139"/>
    </row>
    <row r="16" spans="1:15" ht="27" customHeight="1" x14ac:dyDescent="0.25">
      <c r="A16" s="54"/>
      <c r="B16" s="57" t="s">
        <v>22</v>
      </c>
      <c r="C16" s="124" t="s">
        <v>22</v>
      </c>
      <c r="D16" s="144" t="s">
        <v>65</v>
      </c>
      <c r="E16" s="123">
        <v>7.9</v>
      </c>
      <c r="F16" s="282" t="s">
        <v>66</v>
      </c>
      <c r="G16" s="81" t="s">
        <v>30</v>
      </c>
      <c r="H16" s="128">
        <v>41691</v>
      </c>
      <c r="I16" s="128">
        <v>41696</v>
      </c>
      <c r="J16" s="196">
        <v>41709</v>
      </c>
      <c r="K16" s="131"/>
      <c r="L16" s="134"/>
      <c r="M16" s="55"/>
      <c r="N16" s="131"/>
      <c r="O16" s="139"/>
    </row>
    <row r="17" spans="1:16" ht="25.5" customHeight="1" x14ac:dyDescent="0.25">
      <c r="A17" s="54"/>
      <c r="B17" s="57" t="s">
        <v>21</v>
      </c>
      <c r="C17" s="124" t="s">
        <v>19</v>
      </c>
      <c r="D17" s="144" t="s">
        <v>65</v>
      </c>
      <c r="E17" s="123">
        <v>7</v>
      </c>
      <c r="F17" s="56">
        <v>50</v>
      </c>
      <c r="G17" s="56" t="s">
        <v>30</v>
      </c>
      <c r="H17" s="128">
        <v>41691</v>
      </c>
      <c r="I17" s="128">
        <v>41696</v>
      </c>
      <c r="J17" s="196">
        <v>41709</v>
      </c>
      <c r="K17" s="130"/>
      <c r="L17" s="135"/>
      <c r="M17" s="4"/>
      <c r="N17" s="443"/>
      <c r="O17" s="121"/>
      <c r="P17" s="3"/>
    </row>
    <row r="18" spans="1:16" ht="15" customHeight="1" x14ac:dyDescent="0.25">
      <c r="A18" s="54"/>
      <c r="B18" s="57" t="s">
        <v>179</v>
      </c>
      <c r="C18" s="124" t="s">
        <v>180</v>
      </c>
      <c r="D18" s="100" t="s">
        <v>65</v>
      </c>
      <c r="E18" s="124"/>
      <c r="F18" s="56" t="s">
        <v>79</v>
      </c>
      <c r="G18" s="56" t="s">
        <v>79</v>
      </c>
      <c r="H18" s="128">
        <v>41691</v>
      </c>
      <c r="I18" s="147"/>
      <c r="J18" s="147" t="s">
        <v>79</v>
      </c>
      <c r="K18" s="429"/>
      <c r="L18" s="430"/>
      <c r="M18" s="55"/>
      <c r="N18" s="442"/>
      <c r="O18" s="138"/>
    </row>
    <row r="19" spans="1:16" x14ac:dyDescent="0.25">
      <c r="A19" s="54"/>
      <c r="B19" s="57"/>
      <c r="C19" s="123"/>
      <c r="D19" s="123"/>
      <c r="E19" s="123"/>
      <c r="F19" s="56"/>
      <c r="G19" s="62"/>
      <c r="H19" s="283"/>
      <c r="I19" s="284"/>
      <c r="J19" s="419"/>
      <c r="K19" s="131"/>
      <c r="L19" s="134"/>
      <c r="M19" s="55"/>
      <c r="N19" s="131"/>
      <c r="O19" s="139"/>
    </row>
    <row r="20" spans="1:16" ht="29.25" customHeight="1" x14ac:dyDescent="0.25">
      <c r="A20" s="54"/>
      <c r="B20" s="57" t="s">
        <v>22</v>
      </c>
      <c r="C20" s="124" t="s">
        <v>22</v>
      </c>
      <c r="D20" s="144" t="s">
        <v>65</v>
      </c>
      <c r="E20" s="123">
        <v>7.7</v>
      </c>
      <c r="F20" s="282" t="s">
        <v>66</v>
      </c>
      <c r="G20" s="81" t="s">
        <v>30</v>
      </c>
      <c r="H20" s="128">
        <v>41692</v>
      </c>
      <c r="I20" s="147">
        <v>41696</v>
      </c>
      <c r="J20" s="196">
        <v>41709</v>
      </c>
      <c r="K20" s="131"/>
      <c r="L20" s="134"/>
      <c r="M20" s="4"/>
      <c r="N20" s="131"/>
      <c r="O20" s="139"/>
    </row>
    <row r="21" spans="1:16" ht="27.75" customHeight="1" x14ac:dyDescent="0.25">
      <c r="A21" s="54"/>
      <c r="B21" s="57" t="s">
        <v>21</v>
      </c>
      <c r="C21" s="124" t="s">
        <v>19</v>
      </c>
      <c r="D21" s="144" t="s">
        <v>65</v>
      </c>
      <c r="E21" s="123">
        <v>5</v>
      </c>
      <c r="F21" s="56">
        <v>50</v>
      </c>
      <c r="G21" s="56" t="s">
        <v>30</v>
      </c>
      <c r="H21" s="128">
        <v>41692</v>
      </c>
      <c r="I21" s="128">
        <v>41696</v>
      </c>
      <c r="J21" s="196">
        <v>41709</v>
      </c>
      <c r="K21" s="130"/>
      <c r="L21" s="133"/>
      <c r="M21" s="55"/>
      <c r="N21" s="444"/>
      <c r="O21" s="138"/>
    </row>
    <row r="22" spans="1:16" ht="15" customHeight="1" x14ac:dyDescent="0.25">
      <c r="A22" s="54"/>
      <c r="B22" s="57" t="s">
        <v>179</v>
      </c>
      <c r="C22" s="124" t="s">
        <v>180</v>
      </c>
      <c r="D22" s="100" t="s">
        <v>65</v>
      </c>
      <c r="E22" s="124"/>
      <c r="F22" s="56" t="s">
        <v>79</v>
      </c>
      <c r="G22" s="56" t="s">
        <v>79</v>
      </c>
      <c r="H22" s="147">
        <v>41692</v>
      </c>
      <c r="I22" s="147"/>
      <c r="J22" s="147" t="s">
        <v>79</v>
      </c>
      <c r="K22" s="429"/>
      <c r="L22" s="430"/>
      <c r="M22" s="55"/>
      <c r="N22" s="442"/>
      <c r="O22" s="138"/>
    </row>
    <row r="23" spans="1:16" x14ac:dyDescent="0.25">
      <c r="A23" s="54"/>
      <c r="B23" s="57"/>
      <c r="C23" s="123"/>
      <c r="D23" s="123"/>
      <c r="E23" s="123"/>
      <c r="F23" s="56"/>
      <c r="G23" s="62"/>
      <c r="H23" s="283"/>
      <c r="I23" s="283"/>
      <c r="J23" s="419"/>
      <c r="K23" s="131"/>
      <c r="L23" s="134"/>
      <c r="M23" s="51"/>
      <c r="N23" s="131"/>
      <c r="O23" s="139"/>
    </row>
    <row r="24" spans="1:16" ht="24" customHeight="1" x14ac:dyDescent="0.25">
      <c r="A24" s="54"/>
      <c r="B24" s="57" t="s">
        <v>22</v>
      </c>
      <c r="C24" s="124" t="s">
        <v>22</v>
      </c>
      <c r="D24" s="144" t="s">
        <v>65</v>
      </c>
      <c r="E24" s="81">
        <v>7.9</v>
      </c>
      <c r="F24" s="282" t="s">
        <v>66</v>
      </c>
      <c r="G24" s="81" t="s">
        <v>30</v>
      </c>
      <c r="H24" s="128">
        <v>41694</v>
      </c>
      <c r="I24" s="128">
        <v>41696</v>
      </c>
      <c r="J24" s="196">
        <v>41709</v>
      </c>
      <c r="K24" s="131"/>
      <c r="L24" s="134"/>
      <c r="M24" s="51"/>
      <c r="N24" s="131"/>
      <c r="O24" s="139"/>
    </row>
    <row r="25" spans="1:16" ht="25.5" customHeight="1" x14ac:dyDescent="0.25">
      <c r="A25" s="54"/>
      <c r="B25" s="57" t="s">
        <v>21</v>
      </c>
      <c r="C25" s="124" t="s">
        <v>19</v>
      </c>
      <c r="D25" s="100" t="s">
        <v>65</v>
      </c>
      <c r="E25" s="83">
        <v>6</v>
      </c>
      <c r="F25" s="56">
        <v>50</v>
      </c>
      <c r="G25" s="56" t="s">
        <v>30</v>
      </c>
      <c r="H25" s="128">
        <v>41694</v>
      </c>
      <c r="I25" s="128">
        <v>41696</v>
      </c>
      <c r="J25" s="196">
        <v>41709</v>
      </c>
      <c r="K25" s="131"/>
      <c r="L25" s="134"/>
      <c r="M25" s="51"/>
      <c r="N25" s="131"/>
      <c r="O25" s="139"/>
    </row>
    <row r="26" spans="1:16" ht="15" customHeight="1" x14ac:dyDescent="0.25">
      <c r="A26" s="54"/>
      <c r="B26" s="57" t="s">
        <v>179</v>
      </c>
      <c r="C26" s="124" t="s">
        <v>180</v>
      </c>
      <c r="D26" s="78" t="s">
        <v>65</v>
      </c>
      <c r="E26" s="124"/>
      <c r="F26" s="56" t="s">
        <v>79</v>
      </c>
      <c r="G26" s="56" t="s">
        <v>79</v>
      </c>
      <c r="H26" s="128">
        <v>41694</v>
      </c>
      <c r="I26" s="147"/>
      <c r="J26" s="147" t="s">
        <v>79</v>
      </c>
      <c r="K26" s="429"/>
      <c r="L26" s="430"/>
      <c r="M26" s="55"/>
      <c r="N26" s="442"/>
      <c r="O26" s="138"/>
    </row>
    <row r="27" spans="1:16" x14ac:dyDescent="0.25">
      <c r="A27" s="54"/>
      <c r="B27" s="57"/>
      <c r="C27" s="123"/>
      <c r="D27" s="123"/>
      <c r="E27" s="123"/>
      <c r="F27" s="56"/>
      <c r="G27" s="62"/>
      <c r="H27" s="283"/>
      <c r="I27" s="283"/>
      <c r="J27" s="419"/>
      <c r="K27" s="131"/>
      <c r="L27" s="134"/>
      <c r="M27" s="51"/>
      <c r="N27" s="131"/>
      <c r="O27" s="139"/>
    </row>
    <row r="28" spans="1:16" ht="28.5" customHeight="1" x14ac:dyDescent="0.25">
      <c r="A28" s="54"/>
      <c r="B28" s="57" t="s">
        <v>22</v>
      </c>
      <c r="C28" s="124" t="s">
        <v>22</v>
      </c>
      <c r="D28" s="144" t="s">
        <v>65</v>
      </c>
      <c r="E28" s="123">
        <v>8</v>
      </c>
      <c r="F28" s="282" t="s">
        <v>66</v>
      </c>
      <c r="G28" s="81" t="s">
        <v>30</v>
      </c>
      <c r="H28" s="128">
        <v>41695</v>
      </c>
      <c r="I28" s="128">
        <v>41696</v>
      </c>
      <c r="J28" s="196">
        <v>41709</v>
      </c>
      <c r="K28" s="131"/>
      <c r="L28" s="134"/>
      <c r="M28" s="51"/>
      <c r="N28" s="131"/>
      <c r="O28" s="139"/>
    </row>
    <row r="29" spans="1:16" ht="24" customHeight="1" x14ac:dyDescent="0.25">
      <c r="A29" s="54"/>
      <c r="B29" s="57" t="s">
        <v>21</v>
      </c>
      <c r="C29" s="124" t="s">
        <v>19</v>
      </c>
      <c r="D29" s="144" t="s">
        <v>65</v>
      </c>
      <c r="E29" s="123">
        <v>5</v>
      </c>
      <c r="F29" s="56">
        <v>50</v>
      </c>
      <c r="G29" s="56" t="s">
        <v>30</v>
      </c>
      <c r="H29" s="128">
        <v>41695</v>
      </c>
      <c r="I29" s="128">
        <v>41696</v>
      </c>
      <c r="J29" s="196">
        <v>41709</v>
      </c>
      <c r="K29" s="130"/>
      <c r="L29" s="133"/>
      <c r="M29" s="55"/>
      <c r="N29" s="444"/>
      <c r="O29" s="138"/>
    </row>
    <row r="30" spans="1:16" ht="15" customHeight="1" x14ac:dyDescent="0.25">
      <c r="A30" s="54"/>
      <c r="B30" s="57" t="s">
        <v>179</v>
      </c>
      <c r="C30" s="124" t="s">
        <v>180</v>
      </c>
      <c r="D30" s="100" t="s">
        <v>65</v>
      </c>
      <c r="E30" s="124"/>
      <c r="F30" s="56" t="s">
        <v>79</v>
      </c>
      <c r="G30" s="56" t="s">
        <v>79</v>
      </c>
      <c r="H30" s="128">
        <v>41695</v>
      </c>
      <c r="I30" s="147"/>
      <c r="J30" s="147" t="s">
        <v>79</v>
      </c>
      <c r="K30" s="429"/>
      <c r="L30" s="430"/>
      <c r="M30" s="55"/>
      <c r="N30" s="442"/>
      <c r="O30" s="138"/>
    </row>
    <row r="31" spans="1:16" x14ac:dyDescent="0.25">
      <c r="A31" s="54"/>
      <c r="B31" s="57"/>
      <c r="C31" s="123"/>
      <c r="D31" s="123"/>
      <c r="E31" s="123"/>
      <c r="F31" s="56"/>
      <c r="G31" s="62"/>
      <c r="H31" s="283"/>
      <c r="I31" s="283"/>
      <c r="J31" s="419"/>
      <c r="K31" s="131"/>
      <c r="L31" s="134"/>
      <c r="M31" s="51"/>
      <c r="N31" s="131"/>
      <c r="O31" s="139"/>
    </row>
    <row r="32" spans="1:16" ht="35.25" customHeight="1" x14ac:dyDescent="0.25">
      <c r="A32" s="242"/>
      <c r="B32" s="231" t="s">
        <v>22</v>
      </c>
      <c r="C32" s="236" t="s">
        <v>22</v>
      </c>
      <c r="D32" s="286" t="s">
        <v>65</v>
      </c>
      <c r="E32" s="146">
        <v>7.6</v>
      </c>
      <c r="F32" s="287" t="s">
        <v>66</v>
      </c>
      <c r="G32" s="232" t="s">
        <v>30</v>
      </c>
      <c r="H32" s="233">
        <v>41717</v>
      </c>
      <c r="I32" s="233">
        <v>41739</v>
      </c>
      <c r="J32" s="235"/>
      <c r="K32" s="299"/>
      <c r="L32" s="300"/>
      <c r="M32" s="301"/>
      <c r="N32" s="445"/>
      <c r="O32" s="122"/>
    </row>
    <row r="33" spans="1:15" ht="14.25" customHeight="1" x14ac:dyDescent="0.25">
      <c r="A33" s="242"/>
      <c r="B33" s="231" t="s">
        <v>21</v>
      </c>
      <c r="C33" s="236" t="s">
        <v>19</v>
      </c>
      <c r="D33" s="286" t="s">
        <v>65</v>
      </c>
      <c r="E33" s="146">
        <v>3</v>
      </c>
      <c r="F33" s="50">
        <v>50</v>
      </c>
      <c r="G33" s="50" t="s">
        <v>30</v>
      </c>
      <c r="H33" s="233">
        <v>41717</v>
      </c>
      <c r="I33" s="233">
        <v>41739</v>
      </c>
      <c r="J33" s="235"/>
      <c r="K33" s="431"/>
      <c r="L33" s="302"/>
      <c r="M33" s="303"/>
      <c r="N33" s="445"/>
      <c r="O33" s="121"/>
    </row>
    <row r="34" spans="1:15" ht="15" customHeight="1" x14ac:dyDescent="0.25">
      <c r="A34" s="242"/>
      <c r="B34" s="231" t="s">
        <v>179</v>
      </c>
      <c r="C34" s="236" t="s">
        <v>180</v>
      </c>
      <c r="D34" s="240" t="s">
        <v>65</v>
      </c>
      <c r="E34" s="236"/>
      <c r="F34" s="50" t="s">
        <v>79</v>
      </c>
      <c r="G34" s="50" t="s">
        <v>79</v>
      </c>
      <c r="H34" s="233">
        <v>41717</v>
      </c>
      <c r="I34" s="237"/>
      <c r="J34" s="237"/>
      <c r="K34" s="432"/>
      <c r="L34" s="433"/>
      <c r="M34" s="303"/>
      <c r="N34" s="446"/>
      <c r="O34" s="138"/>
    </row>
    <row r="35" spans="1:15" x14ac:dyDescent="0.25">
      <c r="A35" s="242"/>
      <c r="B35" s="231"/>
      <c r="C35" s="146"/>
      <c r="D35" s="146"/>
      <c r="E35" s="146"/>
      <c r="F35" s="50"/>
      <c r="G35" s="232"/>
      <c r="H35" s="243"/>
      <c r="I35" s="243"/>
      <c r="J35" s="245"/>
      <c r="K35" s="299"/>
      <c r="L35" s="300"/>
      <c r="M35" s="301"/>
      <c r="N35" s="299"/>
      <c r="O35" s="122"/>
    </row>
    <row r="36" spans="1:15" ht="22.5" customHeight="1" x14ac:dyDescent="0.25">
      <c r="A36" s="242"/>
      <c r="B36" s="231" t="s">
        <v>22</v>
      </c>
      <c r="C36" s="236" t="s">
        <v>22</v>
      </c>
      <c r="D36" s="286" t="s">
        <v>65</v>
      </c>
      <c r="E36" s="146">
        <v>7.9</v>
      </c>
      <c r="F36" s="287" t="s">
        <v>66</v>
      </c>
      <c r="G36" s="232" t="s">
        <v>30</v>
      </c>
      <c r="H36" s="233">
        <v>41718</v>
      </c>
      <c r="I36" s="233">
        <v>41739</v>
      </c>
      <c r="J36" s="235"/>
      <c r="K36" s="299"/>
      <c r="L36" s="300"/>
      <c r="M36" s="301"/>
      <c r="N36" s="445"/>
      <c r="O36" s="122"/>
    </row>
    <row r="37" spans="1:15" ht="17.25" customHeight="1" x14ac:dyDescent="0.25">
      <c r="A37" s="242"/>
      <c r="B37" s="231" t="s">
        <v>21</v>
      </c>
      <c r="C37" s="236" t="s">
        <v>19</v>
      </c>
      <c r="D37" s="286" t="s">
        <v>65</v>
      </c>
      <c r="E37" s="146">
        <v>2</v>
      </c>
      <c r="F37" s="50">
        <v>50</v>
      </c>
      <c r="G37" s="50" t="s">
        <v>30</v>
      </c>
      <c r="H37" s="233">
        <v>41718</v>
      </c>
      <c r="I37" s="233">
        <v>41739</v>
      </c>
      <c r="J37" s="235"/>
      <c r="K37" s="431"/>
      <c r="L37" s="302"/>
      <c r="M37" s="303"/>
      <c r="N37" s="445"/>
      <c r="O37" s="121"/>
    </row>
    <row r="38" spans="1:15" ht="15" customHeight="1" x14ac:dyDescent="0.25">
      <c r="A38" s="242"/>
      <c r="B38" s="231" t="s">
        <v>179</v>
      </c>
      <c r="C38" s="236" t="s">
        <v>180</v>
      </c>
      <c r="D38" s="289" t="s">
        <v>65</v>
      </c>
      <c r="E38" s="236"/>
      <c r="F38" s="50" t="s">
        <v>79</v>
      </c>
      <c r="G38" s="50" t="s">
        <v>79</v>
      </c>
      <c r="H38" s="234">
        <v>41718</v>
      </c>
      <c r="I38" s="237"/>
      <c r="J38" s="237"/>
      <c r="K38" s="432"/>
      <c r="L38" s="433"/>
      <c r="M38" s="303"/>
      <c r="N38" s="446"/>
      <c r="O38" s="138"/>
    </row>
    <row r="39" spans="1:15" x14ac:dyDescent="0.25">
      <c r="A39" s="242"/>
      <c r="B39" s="231"/>
      <c r="C39" s="146"/>
      <c r="D39" s="290"/>
      <c r="E39" s="146"/>
      <c r="F39" s="50"/>
      <c r="G39" s="232"/>
      <c r="H39" s="243"/>
      <c r="I39" s="243"/>
      <c r="J39" s="245"/>
      <c r="K39" s="299"/>
      <c r="L39" s="300"/>
      <c r="M39" s="301"/>
      <c r="N39" s="299"/>
      <c r="O39" s="122"/>
    </row>
    <row r="40" spans="1:15" ht="20.25" customHeight="1" x14ac:dyDescent="0.25">
      <c r="A40" s="242"/>
      <c r="B40" s="231" t="s">
        <v>22</v>
      </c>
      <c r="C40" s="236" t="s">
        <v>22</v>
      </c>
      <c r="D40" s="286" t="s">
        <v>65</v>
      </c>
      <c r="E40" s="146">
        <v>7.8</v>
      </c>
      <c r="F40" s="287" t="s">
        <v>66</v>
      </c>
      <c r="G40" s="232" t="s">
        <v>30</v>
      </c>
      <c r="H40" s="238">
        <v>41719</v>
      </c>
      <c r="I40" s="233">
        <v>41739</v>
      </c>
      <c r="J40" s="235"/>
      <c r="K40" s="299"/>
      <c r="L40" s="300"/>
      <c r="M40" s="301"/>
      <c r="N40" s="445"/>
      <c r="O40" s="122"/>
    </row>
    <row r="41" spans="1:15" ht="17.25" customHeight="1" x14ac:dyDescent="0.25">
      <c r="A41" s="242"/>
      <c r="B41" s="231" t="s">
        <v>21</v>
      </c>
      <c r="C41" s="236" t="s">
        <v>19</v>
      </c>
      <c r="D41" s="291" t="s">
        <v>65</v>
      </c>
      <c r="E41" s="146">
        <v>2</v>
      </c>
      <c r="F41" s="50">
        <v>50</v>
      </c>
      <c r="G41" s="50" t="s">
        <v>30</v>
      </c>
      <c r="H41" s="233">
        <v>41719</v>
      </c>
      <c r="I41" s="233">
        <v>41739</v>
      </c>
      <c r="J41" s="235"/>
      <c r="K41" s="431"/>
      <c r="L41" s="302"/>
      <c r="M41" s="303"/>
      <c r="N41" s="445"/>
      <c r="O41" s="121"/>
    </row>
    <row r="42" spans="1:15" ht="15" customHeight="1" x14ac:dyDescent="0.25">
      <c r="A42" s="242"/>
      <c r="B42" s="231" t="s">
        <v>179</v>
      </c>
      <c r="C42" s="236" t="s">
        <v>180</v>
      </c>
      <c r="D42" s="240" t="s">
        <v>65</v>
      </c>
      <c r="E42" s="290"/>
      <c r="F42" s="50" t="s">
        <v>79</v>
      </c>
      <c r="G42" s="50" t="s">
        <v>79</v>
      </c>
      <c r="H42" s="233">
        <v>41719</v>
      </c>
      <c r="I42" s="237"/>
      <c r="J42" s="237"/>
      <c r="K42" s="432"/>
      <c r="L42" s="433"/>
      <c r="M42" s="303"/>
      <c r="N42" s="446"/>
      <c r="O42" s="138"/>
    </row>
    <row r="43" spans="1:15" x14ac:dyDescent="0.25">
      <c r="A43" s="242"/>
      <c r="B43" s="231"/>
      <c r="C43" s="146"/>
      <c r="D43" s="146"/>
      <c r="E43" s="146"/>
      <c r="F43" s="50"/>
      <c r="G43" s="232"/>
      <c r="H43" s="243"/>
      <c r="I43" s="243"/>
      <c r="J43" s="245"/>
      <c r="K43" s="299"/>
      <c r="L43" s="300"/>
      <c r="M43" s="301"/>
      <c r="N43" s="299"/>
      <c r="O43" s="122"/>
    </row>
    <row r="44" spans="1:15" ht="143.25" customHeight="1" x14ac:dyDescent="0.25">
      <c r="A44" s="242"/>
      <c r="B44" s="231" t="s">
        <v>22</v>
      </c>
      <c r="C44" s="236" t="s">
        <v>22</v>
      </c>
      <c r="D44" s="291" t="s">
        <v>65</v>
      </c>
      <c r="E44" s="146">
        <v>8.1</v>
      </c>
      <c r="F44" s="287" t="s">
        <v>66</v>
      </c>
      <c r="G44" s="232" t="s">
        <v>32</v>
      </c>
      <c r="H44" s="233">
        <v>41723</v>
      </c>
      <c r="I44" s="233">
        <v>41736</v>
      </c>
      <c r="J44" s="235">
        <v>41743</v>
      </c>
      <c r="K44" s="299"/>
      <c r="L44" s="300"/>
      <c r="M44" s="301"/>
      <c r="N44" s="445">
        <v>1.2500000000000001E-2</v>
      </c>
      <c r="O44" s="122" t="s">
        <v>67</v>
      </c>
    </row>
    <row r="45" spans="1:15" ht="89.25" customHeight="1" x14ac:dyDescent="0.25">
      <c r="A45" s="242"/>
      <c r="B45" s="231" t="s">
        <v>21</v>
      </c>
      <c r="C45" s="236" t="s">
        <v>19</v>
      </c>
      <c r="D45" s="289" t="s">
        <v>65</v>
      </c>
      <c r="E45" s="146">
        <v>91</v>
      </c>
      <c r="F45" s="50">
        <v>50</v>
      </c>
      <c r="G45" s="232" t="s">
        <v>32</v>
      </c>
      <c r="H45" s="233">
        <v>41723</v>
      </c>
      <c r="I45" s="233">
        <v>41736</v>
      </c>
      <c r="J45" s="235">
        <v>41743</v>
      </c>
      <c r="K45" s="431"/>
      <c r="L45" s="302"/>
      <c r="M45" s="303"/>
      <c r="N45" s="445">
        <v>0.82</v>
      </c>
      <c r="O45" s="121" t="s">
        <v>68</v>
      </c>
    </row>
    <row r="46" spans="1:15" ht="15" customHeight="1" x14ac:dyDescent="0.25">
      <c r="A46" s="242"/>
      <c r="B46" s="231" t="s">
        <v>179</v>
      </c>
      <c r="C46" s="236" t="s">
        <v>180</v>
      </c>
      <c r="D46" s="240" t="s">
        <v>65</v>
      </c>
      <c r="E46" s="236"/>
      <c r="F46" s="50" t="s">
        <v>79</v>
      </c>
      <c r="G46" s="50" t="s">
        <v>79</v>
      </c>
      <c r="H46" s="233">
        <v>41723</v>
      </c>
      <c r="I46" s="237"/>
      <c r="J46" s="237" t="s">
        <v>79</v>
      </c>
      <c r="K46" s="432"/>
      <c r="L46" s="433"/>
      <c r="M46" s="303"/>
      <c r="N46" s="446"/>
      <c r="O46" s="138"/>
    </row>
    <row r="47" spans="1:15" x14ac:dyDescent="0.25">
      <c r="A47" s="242"/>
      <c r="B47" s="231"/>
      <c r="C47" s="146"/>
      <c r="D47" s="146"/>
      <c r="E47" s="146"/>
      <c r="F47" s="50"/>
      <c r="G47" s="232"/>
      <c r="H47" s="243"/>
      <c r="I47" s="243"/>
      <c r="J47" s="245"/>
      <c r="K47" s="299"/>
      <c r="L47" s="300"/>
      <c r="M47" s="301"/>
      <c r="N47" s="299"/>
      <c r="O47" s="122"/>
    </row>
    <row r="48" spans="1:15" ht="28.5" customHeight="1" x14ac:dyDescent="0.25">
      <c r="A48" s="242"/>
      <c r="B48" s="231" t="s">
        <v>22</v>
      </c>
      <c r="C48" s="236" t="s">
        <v>22</v>
      </c>
      <c r="D48" s="286" t="s">
        <v>65</v>
      </c>
      <c r="E48" s="146">
        <v>7.8</v>
      </c>
      <c r="F48" s="287" t="s">
        <v>66</v>
      </c>
      <c r="G48" s="232" t="s">
        <v>30</v>
      </c>
      <c r="H48" s="233">
        <v>41724</v>
      </c>
      <c r="I48" s="233">
        <v>41736</v>
      </c>
      <c r="J48" s="235">
        <v>41743</v>
      </c>
      <c r="K48" s="299"/>
      <c r="L48" s="300"/>
      <c r="M48" s="301"/>
      <c r="N48" s="299"/>
      <c r="O48" s="122"/>
    </row>
    <row r="49" spans="1:15" ht="93.75" customHeight="1" x14ac:dyDescent="0.25">
      <c r="A49" s="242"/>
      <c r="B49" s="231" t="s">
        <v>21</v>
      </c>
      <c r="C49" s="236" t="s">
        <v>19</v>
      </c>
      <c r="D49" s="286" t="s">
        <v>65</v>
      </c>
      <c r="E49" s="146">
        <v>57</v>
      </c>
      <c r="F49" s="50">
        <v>50</v>
      </c>
      <c r="G49" s="232" t="s">
        <v>32</v>
      </c>
      <c r="H49" s="233">
        <v>41724</v>
      </c>
      <c r="I49" s="233">
        <v>41736</v>
      </c>
      <c r="J49" s="235">
        <v>41743</v>
      </c>
      <c r="K49" s="431"/>
      <c r="L49" s="302"/>
      <c r="M49" s="303"/>
      <c r="N49" s="304">
        <v>0.14000000000000001</v>
      </c>
      <c r="O49" s="121" t="s">
        <v>68</v>
      </c>
    </row>
    <row r="50" spans="1:15" ht="15" customHeight="1" x14ac:dyDescent="0.25">
      <c r="A50" s="242"/>
      <c r="B50" s="231" t="s">
        <v>179</v>
      </c>
      <c r="C50" s="236" t="s">
        <v>180</v>
      </c>
      <c r="D50" s="240" t="s">
        <v>65</v>
      </c>
      <c r="E50" s="236"/>
      <c r="F50" s="50" t="s">
        <v>79</v>
      </c>
      <c r="G50" s="50" t="s">
        <v>79</v>
      </c>
      <c r="H50" s="233">
        <v>41724</v>
      </c>
      <c r="I50" s="237"/>
      <c r="J50" s="237" t="s">
        <v>79</v>
      </c>
      <c r="K50" s="432"/>
      <c r="L50" s="433"/>
      <c r="M50" s="303"/>
      <c r="N50" s="446"/>
      <c r="O50" s="138"/>
    </row>
    <row r="51" spans="1:15" x14ac:dyDescent="0.25">
      <c r="A51" s="242"/>
      <c r="B51" s="231"/>
      <c r="C51" s="146"/>
      <c r="D51" s="146"/>
      <c r="E51" s="146"/>
      <c r="F51" s="50"/>
      <c r="G51" s="232"/>
      <c r="H51" s="243"/>
      <c r="I51" s="243"/>
      <c r="J51" s="245"/>
      <c r="K51" s="299"/>
      <c r="L51" s="300"/>
      <c r="M51" s="301"/>
      <c r="N51" s="299"/>
      <c r="O51" s="139"/>
    </row>
    <row r="52" spans="1:15" ht="28.5" customHeight="1" x14ac:dyDescent="0.25">
      <c r="A52" s="242"/>
      <c r="B52" s="231" t="s">
        <v>22</v>
      </c>
      <c r="C52" s="236" t="s">
        <v>22</v>
      </c>
      <c r="D52" s="286" t="s">
        <v>65</v>
      </c>
      <c r="E52" s="146">
        <v>7.8</v>
      </c>
      <c r="F52" s="287" t="s">
        <v>66</v>
      </c>
      <c r="G52" s="232" t="s">
        <v>30</v>
      </c>
      <c r="H52" s="233">
        <v>41726</v>
      </c>
      <c r="I52" s="233">
        <v>41736</v>
      </c>
      <c r="J52" s="235">
        <v>41743</v>
      </c>
      <c r="K52" s="299"/>
      <c r="L52" s="300"/>
      <c r="M52" s="301"/>
      <c r="N52" s="299"/>
      <c r="O52" s="139"/>
    </row>
    <row r="53" spans="1:15" ht="24" customHeight="1" x14ac:dyDescent="0.25">
      <c r="A53" s="242"/>
      <c r="B53" s="231" t="s">
        <v>21</v>
      </c>
      <c r="C53" s="236" t="s">
        <v>19</v>
      </c>
      <c r="D53" s="286" t="s">
        <v>65</v>
      </c>
      <c r="E53" s="146">
        <v>3</v>
      </c>
      <c r="F53" s="50">
        <v>50</v>
      </c>
      <c r="G53" s="50" t="s">
        <v>30</v>
      </c>
      <c r="H53" s="233">
        <v>41726</v>
      </c>
      <c r="I53" s="233">
        <v>41736</v>
      </c>
      <c r="J53" s="235">
        <v>41743</v>
      </c>
      <c r="K53" s="431"/>
      <c r="L53" s="302"/>
      <c r="M53" s="303"/>
      <c r="N53" s="304"/>
      <c r="O53" s="138"/>
    </row>
    <row r="54" spans="1:15" ht="15" customHeight="1" x14ac:dyDescent="0.25">
      <c r="A54" s="242"/>
      <c r="B54" s="231" t="s">
        <v>179</v>
      </c>
      <c r="C54" s="236" t="s">
        <v>180</v>
      </c>
      <c r="D54" s="240" t="s">
        <v>65</v>
      </c>
      <c r="E54" s="236"/>
      <c r="F54" s="50" t="s">
        <v>79</v>
      </c>
      <c r="G54" s="50" t="s">
        <v>79</v>
      </c>
      <c r="H54" s="233">
        <v>41726</v>
      </c>
      <c r="I54" s="237"/>
      <c r="J54" s="237" t="s">
        <v>79</v>
      </c>
      <c r="K54" s="432"/>
      <c r="L54" s="433"/>
      <c r="M54" s="303"/>
      <c r="N54" s="446"/>
      <c r="O54" s="138"/>
    </row>
    <row r="55" spans="1:15" x14ac:dyDescent="0.25">
      <c r="A55" s="242"/>
      <c r="B55" s="231"/>
      <c r="C55" s="146"/>
      <c r="D55" s="146"/>
      <c r="E55" s="146"/>
      <c r="F55" s="50"/>
      <c r="G55" s="232"/>
      <c r="H55" s="243"/>
      <c r="I55" s="243"/>
      <c r="J55" s="245"/>
      <c r="K55" s="299"/>
      <c r="L55" s="300"/>
      <c r="M55" s="301"/>
      <c r="N55" s="299"/>
      <c r="O55" s="139"/>
    </row>
    <row r="56" spans="1:15" ht="28.5" customHeight="1" x14ac:dyDescent="0.25">
      <c r="A56" s="242"/>
      <c r="B56" s="231" t="s">
        <v>22</v>
      </c>
      <c r="C56" s="236" t="s">
        <v>22</v>
      </c>
      <c r="D56" s="286" t="s">
        <v>65</v>
      </c>
      <c r="E56" s="146">
        <v>7.7</v>
      </c>
      <c r="F56" s="287" t="s">
        <v>66</v>
      </c>
      <c r="G56" s="232" t="s">
        <v>30</v>
      </c>
      <c r="H56" s="233">
        <v>41729</v>
      </c>
      <c r="I56" s="233">
        <v>41736</v>
      </c>
      <c r="J56" s="235">
        <v>41743</v>
      </c>
      <c r="K56" s="299"/>
      <c r="L56" s="300"/>
      <c r="M56" s="301"/>
      <c r="N56" s="299"/>
      <c r="O56" s="139"/>
    </row>
    <row r="57" spans="1:15" ht="24" customHeight="1" x14ac:dyDescent="0.25">
      <c r="A57" s="242"/>
      <c r="B57" s="231" t="s">
        <v>21</v>
      </c>
      <c r="C57" s="236" t="s">
        <v>19</v>
      </c>
      <c r="D57" s="286" t="s">
        <v>65</v>
      </c>
      <c r="E57" s="146">
        <v>6</v>
      </c>
      <c r="F57" s="50">
        <v>50</v>
      </c>
      <c r="G57" s="50" t="s">
        <v>30</v>
      </c>
      <c r="H57" s="233">
        <v>41729</v>
      </c>
      <c r="I57" s="233">
        <v>41736</v>
      </c>
      <c r="J57" s="235">
        <v>41743</v>
      </c>
      <c r="K57" s="431"/>
      <c r="L57" s="302"/>
      <c r="M57" s="303"/>
      <c r="N57" s="304"/>
      <c r="O57" s="138"/>
    </row>
    <row r="58" spans="1:15" ht="15" customHeight="1" x14ac:dyDescent="0.25">
      <c r="A58" s="242"/>
      <c r="B58" s="231" t="s">
        <v>179</v>
      </c>
      <c r="C58" s="236" t="s">
        <v>180</v>
      </c>
      <c r="D58" s="240" t="s">
        <v>65</v>
      </c>
      <c r="E58" s="236"/>
      <c r="F58" s="50" t="s">
        <v>79</v>
      </c>
      <c r="G58" s="50" t="s">
        <v>79</v>
      </c>
      <c r="H58" s="233">
        <v>41729</v>
      </c>
      <c r="I58" s="237"/>
      <c r="J58" s="237" t="s">
        <v>79</v>
      </c>
      <c r="K58" s="432"/>
      <c r="L58" s="433"/>
      <c r="M58" s="303"/>
      <c r="N58" s="446"/>
      <c r="O58" s="138"/>
    </row>
    <row r="59" spans="1:15" x14ac:dyDescent="0.25">
      <c r="A59" s="242"/>
      <c r="B59" s="231"/>
      <c r="C59" s="146"/>
      <c r="D59" s="146"/>
      <c r="E59" s="146"/>
      <c r="F59" s="50"/>
      <c r="G59" s="232"/>
      <c r="H59" s="243"/>
      <c r="I59" s="243"/>
      <c r="J59" s="245"/>
      <c r="K59" s="299"/>
      <c r="L59" s="300"/>
      <c r="M59" s="301"/>
      <c r="N59" s="299"/>
      <c r="O59" s="139"/>
    </row>
    <row r="60" spans="1:15" ht="28.5" customHeight="1" x14ac:dyDescent="0.25">
      <c r="A60" s="242"/>
      <c r="B60" s="231" t="s">
        <v>22</v>
      </c>
      <c r="C60" s="236" t="s">
        <v>22</v>
      </c>
      <c r="D60" s="286" t="s">
        <v>65</v>
      </c>
      <c r="E60" s="146">
        <v>7.8</v>
      </c>
      <c r="F60" s="287" t="s">
        <v>66</v>
      </c>
      <c r="G60" s="232" t="s">
        <v>30</v>
      </c>
      <c r="H60" s="233">
        <v>41730</v>
      </c>
      <c r="I60" s="233">
        <v>41736</v>
      </c>
      <c r="J60" s="235">
        <v>41743</v>
      </c>
      <c r="K60" s="299"/>
      <c r="L60" s="300"/>
      <c r="M60" s="301"/>
      <c r="N60" s="299"/>
      <c r="O60" s="139"/>
    </row>
    <row r="61" spans="1:15" ht="24" customHeight="1" x14ac:dyDescent="0.25">
      <c r="A61" s="242"/>
      <c r="B61" s="231" t="s">
        <v>21</v>
      </c>
      <c r="C61" s="236" t="s">
        <v>19</v>
      </c>
      <c r="D61" s="291" t="s">
        <v>65</v>
      </c>
      <c r="E61" s="146">
        <v>12</v>
      </c>
      <c r="F61" s="50">
        <v>50</v>
      </c>
      <c r="G61" s="50" t="s">
        <v>30</v>
      </c>
      <c r="H61" s="233">
        <v>41730</v>
      </c>
      <c r="I61" s="233">
        <v>41736</v>
      </c>
      <c r="J61" s="235">
        <v>41743</v>
      </c>
      <c r="K61" s="431"/>
      <c r="L61" s="302"/>
      <c r="M61" s="303"/>
      <c r="N61" s="304"/>
      <c r="O61" s="138"/>
    </row>
    <row r="62" spans="1:15" ht="15" customHeight="1" x14ac:dyDescent="0.25">
      <c r="A62" s="242"/>
      <c r="B62" s="231" t="s">
        <v>179</v>
      </c>
      <c r="C62" s="236" t="s">
        <v>180</v>
      </c>
      <c r="D62" s="289" t="s">
        <v>65</v>
      </c>
      <c r="E62" s="236"/>
      <c r="F62" s="50" t="s">
        <v>79</v>
      </c>
      <c r="G62" s="50" t="s">
        <v>79</v>
      </c>
      <c r="H62" s="233">
        <v>41730</v>
      </c>
      <c r="I62" s="237"/>
      <c r="J62" s="237" t="s">
        <v>79</v>
      </c>
      <c r="K62" s="432"/>
      <c r="L62" s="433"/>
      <c r="M62" s="303"/>
      <c r="N62" s="446"/>
      <c r="O62" s="138"/>
    </row>
    <row r="63" spans="1:15" ht="15.75" thickBot="1" x14ac:dyDescent="0.3">
      <c r="A63" s="242"/>
      <c r="B63" s="231"/>
      <c r="C63" s="146"/>
      <c r="D63" s="232"/>
      <c r="E63" s="146"/>
      <c r="F63" s="50"/>
      <c r="G63" s="232"/>
      <c r="H63" s="243"/>
      <c r="I63" s="243"/>
      <c r="J63" s="245"/>
      <c r="K63" s="299"/>
      <c r="L63" s="300"/>
      <c r="M63" s="301"/>
      <c r="N63" s="299"/>
      <c r="O63" s="139"/>
    </row>
    <row r="64" spans="1:15" ht="30.75" customHeight="1" x14ac:dyDescent="0.25">
      <c r="A64" s="230"/>
      <c r="B64" s="231" t="s">
        <v>22</v>
      </c>
      <c r="C64" s="236" t="s">
        <v>22</v>
      </c>
      <c r="D64" s="292" t="s">
        <v>65</v>
      </c>
      <c r="E64" s="146">
        <v>7.7</v>
      </c>
      <c r="F64" s="287" t="s">
        <v>66</v>
      </c>
      <c r="G64" s="232" t="s">
        <v>30</v>
      </c>
      <c r="H64" s="233">
        <v>41758</v>
      </c>
      <c r="I64" s="233">
        <v>41764</v>
      </c>
      <c r="J64" s="235"/>
      <c r="K64" s="431"/>
      <c r="L64" s="302"/>
      <c r="M64" s="303"/>
      <c r="N64" s="431"/>
      <c r="O64" s="138"/>
    </row>
    <row r="65" spans="1:15" ht="42" customHeight="1" x14ac:dyDescent="0.25">
      <c r="A65" s="293"/>
      <c r="B65" s="231" t="s">
        <v>21</v>
      </c>
      <c r="C65" s="236" t="s">
        <v>19</v>
      </c>
      <c r="D65" s="291" t="s">
        <v>65</v>
      </c>
      <c r="E65" s="146">
        <v>11</v>
      </c>
      <c r="F65" s="50">
        <v>50</v>
      </c>
      <c r="G65" s="50" t="s">
        <v>30</v>
      </c>
      <c r="H65" s="233">
        <v>41758</v>
      </c>
      <c r="I65" s="233">
        <v>41764</v>
      </c>
      <c r="J65" s="235"/>
      <c r="K65" s="431"/>
      <c r="L65" s="302"/>
      <c r="M65" s="303"/>
      <c r="N65" s="432"/>
      <c r="O65" s="138"/>
    </row>
    <row r="66" spans="1:15" ht="15" customHeight="1" x14ac:dyDescent="0.25">
      <c r="A66" s="242"/>
      <c r="B66" s="231" t="s">
        <v>179</v>
      </c>
      <c r="C66" s="236" t="s">
        <v>180</v>
      </c>
      <c r="D66" s="289" t="s">
        <v>65</v>
      </c>
      <c r="E66" s="236">
        <v>672000</v>
      </c>
      <c r="F66" s="50" t="s">
        <v>79</v>
      </c>
      <c r="G66" s="50" t="s">
        <v>79</v>
      </c>
      <c r="H66" s="233">
        <v>41758</v>
      </c>
      <c r="I66" s="237"/>
      <c r="J66" s="237" t="s">
        <v>79</v>
      </c>
      <c r="K66" s="432"/>
      <c r="L66" s="433"/>
      <c r="M66" s="303"/>
      <c r="N66" s="446"/>
      <c r="O66" s="138"/>
    </row>
    <row r="67" spans="1:15" ht="15.75" thickBot="1" x14ac:dyDescent="0.3">
      <c r="A67" s="242"/>
      <c r="B67" s="231"/>
      <c r="C67" s="146"/>
      <c r="D67" s="146"/>
      <c r="E67" s="146"/>
      <c r="F67" s="50"/>
      <c r="G67" s="232"/>
      <c r="H67" s="243"/>
      <c r="I67" s="243"/>
      <c r="J67" s="245"/>
      <c r="K67" s="299"/>
      <c r="L67" s="300"/>
      <c r="M67" s="301"/>
      <c r="N67" s="299"/>
      <c r="O67" s="139"/>
    </row>
    <row r="68" spans="1:15" ht="30.75" customHeight="1" x14ac:dyDescent="0.25">
      <c r="A68" s="230"/>
      <c r="B68" s="231" t="s">
        <v>22</v>
      </c>
      <c r="C68" s="236" t="s">
        <v>22</v>
      </c>
      <c r="D68" s="294" t="s">
        <v>65</v>
      </c>
      <c r="E68" s="146">
        <v>7.7</v>
      </c>
      <c r="F68" s="287" t="s">
        <v>66</v>
      </c>
      <c r="G68" s="232" t="s">
        <v>30</v>
      </c>
      <c r="H68" s="233">
        <v>41759</v>
      </c>
      <c r="I68" s="233">
        <v>41764</v>
      </c>
      <c r="J68" s="235"/>
      <c r="K68" s="431"/>
      <c r="L68" s="302"/>
      <c r="M68" s="303"/>
      <c r="N68" s="431"/>
      <c r="O68" s="138"/>
    </row>
    <row r="69" spans="1:15" ht="42" customHeight="1" x14ac:dyDescent="0.25">
      <c r="A69" s="293"/>
      <c r="B69" s="231" t="s">
        <v>21</v>
      </c>
      <c r="C69" s="236" t="s">
        <v>19</v>
      </c>
      <c r="D69" s="286" t="s">
        <v>65</v>
      </c>
      <c r="E69" s="146">
        <v>6</v>
      </c>
      <c r="F69" s="50">
        <v>50</v>
      </c>
      <c r="G69" s="50" t="s">
        <v>30</v>
      </c>
      <c r="H69" s="233">
        <v>41759</v>
      </c>
      <c r="I69" s="233">
        <v>41764</v>
      </c>
      <c r="J69" s="235"/>
      <c r="K69" s="431"/>
      <c r="L69" s="302"/>
      <c r="M69" s="303"/>
      <c r="N69" s="432"/>
      <c r="O69" s="138"/>
    </row>
    <row r="70" spans="1:15" ht="15" customHeight="1" x14ac:dyDescent="0.25">
      <c r="A70" s="242"/>
      <c r="B70" s="231" t="s">
        <v>179</v>
      </c>
      <c r="C70" s="236" t="s">
        <v>180</v>
      </c>
      <c r="D70" s="240" t="s">
        <v>65</v>
      </c>
      <c r="E70" s="236">
        <v>124200</v>
      </c>
      <c r="F70" s="50" t="s">
        <v>79</v>
      </c>
      <c r="G70" s="50" t="s">
        <v>79</v>
      </c>
      <c r="H70" s="233">
        <v>41759</v>
      </c>
      <c r="I70" s="237"/>
      <c r="J70" s="237" t="s">
        <v>79</v>
      </c>
      <c r="K70" s="432"/>
      <c r="L70" s="433"/>
      <c r="M70" s="303"/>
      <c r="N70" s="446"/>
      <c r="O70" s="138"/>
    </row>
    <row r="71" spans="1:15" ht="15.75" thickBot="1" x14ac:dyDescent="0.3">
      <c r="A71" s="242"/>
      <c r="B71" s="231"/>
      <c r="C71" s="146"/>
      <c r="D71" s="146"/>
      <c r="E71" s="146"/>
      <c r="F71" s="50"/>
      <c r="G71" s="232"/>
      <c r="H71" s="243"/>
      <c r="I71" s="243"/>
      <c r="J71" s="245"/>
      <c r="K71" s="299"/>
      <c r="L71" s="300"/>
      <c r="M71" s="301"/>
      <c r="N71" s="299"/>
      <c r="O71" s="139"/>
    </row>
    <row r="72" spans="1:15" ht="30.75" customHeight="1" x14ac:dyDescent="0.25">
      <c r="A72" s="230"/>
      <c r="B72" s="231" t="s">
        <v>22</v>
      </c>
      <c r="C72" s="236" t="s">
        <v>22</v>
      </c>
      <c r="D72" s="294" t="s">
        <v>65</v>
      </c>
      <c r="E72" s="146">
        <v>7.7</v>
      </c>
      <c r="F72" s="287" t="s">
        <v>66</v>
      </c>
      <c r="G72" s="232" t="s">
        <v>30</v>
      </c>
      <c r="H72" s="233">
        <v>41760</v>
      </c>
      <c r="I72" s="233">
        <v>41764</v>
      </c>
      <c r="J72" s="235"/>
      <c r="K72" s="431"/>
      <c r="L72" s="302"/>
      <c r="M72" s="303"/>
      <c r="N72" s="431"/>
      <c r="O72" s="138"/>
    </row>
    <row r="73" spans="1:15" ht="42" customHeight="1" x14ac:dyDescent="0.25">
      <c r="A73" s="293"/>
      <c r="B73" s="231" t="s">
        <v>21</v>
      </c>
      <c r="C73" s="236" t="s">
        <v>19</v>
      </c>
      <c r="D73" s="286" t="s">
        <v>65</v>
      </c>
      <c r="E73" s="146">
        <v>3</v>
      </c>
      <c r="F73" s="50">
        <v>50</v>
      </c>
      <c r="G73" s="50" t="s">
        <v>30</v>
      </c>
      <c r="H73" s="233">
        <v>41760</v>
      </c>
      <c r="I73" s="233">
        <v>41764</v>
      </c>
      <c r="J73" s="235"/>
      <c r="K73" s="431"/>
      <c r="L73" s="302"/>
      <c r="M73" s="303"/>
      <c r="N73" s="431"/>
      <c r="O73" s="138"/>
    </row>
    <row r="74" spans="1:15" ht="15" customHeight="1" x14ac:dyDescent="0.25">
      <c r="A74" s="242"/>
      <c r="B74" s="231" t="s">
        <v>179</v>
      </c>
      <c r="C74" s="236" t="s">
        <v>180</v>
      </c>
      <c r="D74" s="240" t="s">
        <v>65</v>
      </c>
      <c r="E74" s="236">
        <v>840000</v>
      </c>
      <c r="F74" s="50" t="s">
        <v>79</v>
      </c>
      <c r="G74" s="50" t="s">
        <v>79</v>
      </c>
      <c r="H74" s="233">
        <v>41760</v>
      </c>
      <c r="I74" s="237"/>
      <c r="J74" s="237" t="s">
        <v>79</v>
      </c>
      <c r="K74" s="432"/>
      <c r="L74" s="433"/>
      <c r="M74" s="303"/>
      <c r="N74" s="446"/>
      <c r="O74" s="138"/>
    </row>
    <row r="75" spans="1:15" ht="15.75" thickBot="1" x14ac:dyDescent="0.3">
      <c r="A75" s="242"/>
      <c r="B75" s="231"/>
      <c r="C75" s="146"/>
      <c r="D75" s="146"/>
      <c r="E75" s="146"/>
      <c r="F75" s="50"/>
      <c r="G75" s="232"/>
      <c r="H75" s="243"/>
      <c r="I75" s="243"/>
      <c r="J75" s="245"/>
      <c r="K75" s="299"/>
      <c r="L75" s="300"/>
      <c r="M75" s="301"/>
      <c r="N75" s="299"/>
      <c r="O75" s="139"/>
    </row>
    <row r="76" spans="1:15" ht="30.75" customHeight="1" x14ac:dyDescent="0.25">
      <c r="A76" s="230"/>
      <c r="B76" s="231" t="s">
        <v>22</v>
      </c>
      <c r="C76" s="236" t="s">
        <v>22</v>
      </c>
      <c r="D76" s="294" t="s">
        <v>65</v>
      </c>
      <c r="E76" s="146">
        <v>7.3</v>
      </c>
      <c r="F76" s="287" t="s">
        <v>66</v>
      </c>
      <c r="G76" s="232" t="s">
        <v>30</v>
      </c>
      <c r="H76" s="233">
        <v>41761</v>
      </c>
      <c r="I76" s="233">
        <v>41761</v>
      </c>
      <c r="J76" s="235"/>
      <c r="K76" s="431"/>
      <c r="L76" s="302"/>
      <c r="M76" s="303"/>
      <c r="N76" s="431"/>
      <c r="O76" s="138"/>
    </row>
    <row r="77" spans="1:15" ht="42" customHeight="1" x14ac:dyDescent="0.25">
      <c r="A77" s="293"/>
      <c r="B77" s="231" t="s">
        <v>21</v>
      </c>
      <c r="C77" s="236" t="s">
        <v>19</v>
      </c>
      <c r="D77" s="286" t="s">
        <v>65</v>
      </c>
      <c r="E77" s="146">
        <v>3</v>
      </c>
      <c r="F77" s="50">
        <v>50</v>
      </c>
      <c r="G77" s="50" t="s">
        <v>30</v>
      </c>
      <c r="H77" s="233">
        <v>41761</v>
      </c>
      <c r="I77" s="233">
        <v>41761</v>
      </c>
      <c r="J77" s="235"/>
      <c r="K77" s="431"/>
      <c r="L77" s="302"/>
      <c r="M77" s="303"/>
      <c r="N77" s="431"/>
      <c r="O77" s="138"/>
    </row>
    <row r="78" spans="1:15" ht="15" customHeight="1" x14ac:dyDescent="0.25">
      <c r="A78" s="242"/>
      <c r="B78" s="231" t="s">
        <v>179</v>
      </c>
      <c r="C78" s="236" t="s">
        <v>180</v>
      </c>
      <c r="D78" s="240" t="s">
        <v>65</v>
      </c>
      <c r="E78" s="236">
        <v>840000</v>
      </c>
      <c r="F78" s="50" t="s">
        <v>79</v>
      </c>
      <c r="G78" s="50" t="s">
        <v>79</v>
      </c>
      <c r="H78" s="233">
        <v>41761</v>
      </c>
      <c r="I78" s="237"/>
      <c r="J78" s="237" t="s">
        <v>79</v>
      </c>
      <c r="K78" s="432"/>
      <c r="L78" s="433"/>
      <c r="M78" s="303"/>
      <c r="N78" s="446"/>
      <c r="O78" s="138"/>
    </row>
    <row r="79" spans="1:15" ht="15.75" thickBot="1" x14ac:dyDescent="0.3">
      <c r="A79" s="242"/>
      <c r="B79" s="231"/>
      <c r="C79" s="146"/>
      <c r="D79" s="146"/>
      <c r="E79" s="146"/>
      <c r="F79" s="50"/>
      <c r="G79" s="232"/>
      <c r="H79" s="243"/>
      <c r="I79" s="243"/>
      <c r="J79" s="245"/>
      <c r="K79" s="299"/>
      <c r="L79" s="300"/>
      <c r="M79" s="301"/>
      <c r="N79" s="299"/>
      <c r="O79" s="139"/>
    </row>
    <row r="80" spans="1:15" ht="30.75" customHeight="1" x14ac:dyDescent="0.25">
      <c r="A80" s="230"/>
      <c r="B80" s="231" t="s">
        <v>22</v>
      </c>
      <c r="C80" s="236" t="s">
        <v>22</v>
      </c>
      <c r="D80" s="294" t="s">
        <v>65</v>
      </c>
      <c r="E80" s="146">
        <v>7.5</v>
      </c>
      <c r="F80" s="287" t="s">
        <v>66</v>
      </c>
      <c r="G80" s="232" t="s">
        <v>30</v>
      </c>
      <c r="H80" s="233">
        <v>41764</v>
      </c>
      <c r="I80" s="233">
        <v>41764</v>
      </c>
      <c r="J80" s="235"/>
      <c r="K80" s="431"/>
      <c r="L80" s="302"/>
      <c r="M80" s="303"/>
      <c r="N80" s="431"/>
      <c r="O80" s="138"/>
    </row>
    <row r="81" spans="1:15" ht="42" customHeight="1" x14ac:dyDescent="0.25">
      <c r="A81" s="293"/>
      <c r="B81" s="231" t="s">
        <v>21</v>
      </c>
      <c r="C81" s="236" t="s">
        <v>19</v>
      </c>
      <c r="D81" s="286" t="s">
        <v>65</v>
      </c>
      <c r="E81" s="146">
        <v>14</v>
      </c>
      <c r="F81" s="50">
        <v>50</v>
      </c>
      <c r="G81" s="50" t="s">
        <v>30</v>
      </c>
      <c r="H81" s="233">
        <v>41764</v>
      </c>
      <c r="I81" s="233">
        <v>41764</v>
      </c>
      <c r="J81" s="238"/>
      <c r="K81" s="431"/>
      <c r="L81" s="302"/>
      <c r="M81" s="303"/>
      <c r="N81" s="431"/>
      <c r="O81" s="138"/>
    </row>
    <row r="82" spans="1:15" ht="15" customHeight="1" x14ac:dyDescent="0.25">
      <c r="A82" s="242"/>
      <c r="B82" s="231" t="s">
        <v>179</v>
      </c>
      <c r="C82" s="236" t="s">
        <v>180</v>
      </c>
      <c r="D82" s="240" t="s">
        <v>65</v>
      </c>
      <c r="E82" s="236">
        <v>840000</v>
      </c>
      <c r="F82" s="50" t="s">
        <v>79</v>
      </c>
      <c r="G82" s="50" t="s">
        <v>79</v>
      </c>
      <c r="H82" s="233">
        <v>41764</v>
      </c>
      <c r="I82" s="237"/>
      <c r="J82" s="237" t="s">
        <v>79</v>
      </c>
      <c r="K82" s="432"/>
      <c r="L82" s="433"/>
      <c r="M82" s="303"/>
      <c r="N82" s="446"/>
      <c r="O82" s="138"/>
    </row>
    <row r="83" spans="1:15" ht="15.75" thickBot="1" x14ac:dyDescent="0.3">
      <c r="A83" s="242"/>
      <c r="B83" s="231"/>
      <c r="C83" s="146"/>
      <c r="D83" s="146"/>
      <c r="E83" s="146"/>
      <c r="F83" s="50"/>
      <c r="G83" s="232"/>
      <c r="H83" s="243"/>
      <c r="I83" s="243"/>
      <c r="J83" s="245"/>
      <c r="K83" s="299"/>
      <c r="L83" s="300"/>
      <c r="M83" s="301"/>
      <c r="N83" s="299"/>
      <c r="O83" s="139"/>
    </row>
    <row r="84" spans="1:15" ht="30.75" customHeight="1" x14ac:dyDescent="0.25">
      <c r="A84" s="230"/>
      <c r="B84" s="231" t="s">
        <v>22</v>
      </c>
      <c r="C84" s="236" t="s">
        <v>22</v>
      </c>
      <c r="D84" s="294" t="s">
        <v>65</v>
      </c>
      <c r="E84" s="146">
        <v>7.1</v>
      </c>
      <c r="F84" s="287" t="s">
        <v>66</v>
      </c>
      <c r="G84" s="232" t="s">
        <v>30</v>
      </c>
      <c r="H84" s="233">
        <v>41765</v>
      </c>
      <c r="I84" s="233">
        <v>41765</v>
      </c>
      <c r="J84" s="235"/>
      <c r="K84" s="431"/>
      <c r="L84" s="302"/>
      <c r="M84" s="303"/>
      <c r="N84" s="431"/>
      <c r="O84" s="138"/>
    </row>
    <row r="85" spans="1:15" ht="42" customHeight="1" x14ac:dyDescent="0.25">
      <c r="A85" s="293"/>
      <c r="B85" s="231" t="s">
        <v>21</v>
      </c>
      <c r="C85" s="236" t="s">
        <v>19</v>
      </c>
      <c r="D85" s="286" t="s">
        <v>65</v>
      </c>
      <c r="E85" s="146">
        <v>4</v>
      </c>
      <c r="F85" s="50">
        <v>50</v>
      </c>
      <c r="G85" s="50" t="s">
        <v>30</v>
      </c>
      <c r="H85" s="233">
        <v>41765</v>
      </c>
      <c r="I85" s="233">
        <v>41765</v>
      </c>
      <c r="J85" s="235"/>
      <c r="K85" s="431"/>
      <c r="L85" s="302"/>
      <c r="M85" s="303"/>
      <c r="N85" s="431"/>
      <c r="O85" s="138"/>
    </row>
    <row r="86" spans="1:15" ht="15" customHeight="1" x14ac:dyDescent="0.25">
      <c r="A86" s="242"/>
      <c r="B86" s="231" t="s">
        <v>179</v>
      </c>
      <c r="C86" s="236" t="s">
        <v>180</v>
      </c>
      <c r="D86" s="240" t="s">
        <v>65</v>
      </c>
      <c r="E86" s="236">
        <v>840000</v>
      </c>
      <c r="F86" s="50" t="s">
        <v>79</v>
      </c>
      <c r="G86" s="50" t="s">
        <v>79</v>
      </c>
      <c r="H86" s="233">
        <v>41765</v>
      </c>
      <c r="I86" s="237"/>
      <c r="J86" s="237" t="s">
        <v>79</v>
      </c>
      <c r="K86" s="432"/>
      <c r="L86" s="433"/>
      <c r="M86" s="303"/>
      <c r="N86" s="446"/>
      <c r="O86" s="138"/>
    </row>
    <row r="87" spans="1:15" ht="15.75" thickBot="1" x14ac:dyDescent="0.3">
      <c r="A87" s="242"/>
      <c r="B87" s="231"/>
      <c r="C87" s="146"/>
      <c r="D87" s="146"/>
      <c r="E87" s="146"/>
      <c r="F87" s="50"/>
      <c r="G87" s="232"/>
      <c r="H87" s="243"/>
      <c r="I87" s="243"/>
      <c r="J87" s="245"/>
      <c r="K87" s="299"/>
      <c r="L87" s="300"/>
      <c r="M87" s="301"/>
      <c r="N87" s="299"/>
      <c r="O87" s="139"/>
    </row>
    <row r="88" spans="1:15" ht="30.75" customHeight="1" x14ac:dyDescent="0.25">
      <c r="A88" s="230"/>
      <c r="B88" s="231" t="s">
        <v>22</v>
      </c>
      <c r="C88" s="236" t="s">
        <v>22</v>
      </c>
      <c r="D88" s="294" t="s">
        <v>65</v>
      </c>
      <c r="E88" s="146">
        <v>6.2</v>
      </c>
      <c r="F88" s="287" t="s">
        <v>66</v>
      </c>
      <c r="G88" s="232" t="s">
        <v>30</v>
      </c>
      <c r="H88" s="233">
        <v>41766</v>
      </c>
      <c r="I88" s="233">
        <v>41773</v>
      </c>
      <c r="J88" s="235">
        <v>41713</v>
      </c>
      <c r="K88" s="431"/>
      <c r="L88" s="302"/>
      <c r="M88" s="303"/>
      <c r="N88" s="431"/>
      <c r="O88" s="138"/>
    </row>
    <row r="89" spans="1:15" ht="42" customHeight="1" x14ac:dyDescent="0.25">
      <c r="A89" s="293"/>
      <c r="B89" s="231" t="s">
        <v>21</v>
      </c>
      <c r="C89" s="236" t="s">
        <v>19</v>
      </c>
      <c r="D89" s="286" t="s">
        <v>65</v>
      </c>
      <c r="E89" s="146">
        <v>2</v>
      </c>
      <c r="F89" s="50">
        <v>50</v>
      </c>
      <c r="G89" s="50" t="s">
        <v>30</v>
      </c>
      <c r="H89" s="233">
        <v>41766</v>
      </c>
      <c r="I89" s="233">
        <v>41773</v>
      </c>
      <c r="J89" s="235">
        <v>41713</v>
      </c>
      <c r="K89" s="431"/>
      <c r="L89" s="302"/>
      <c r="M89" s="303"/>
      <c r="N89" s="431"/>
      <c r="O89" s="138"/>
    </row>
    <row r="90" spans="1:15" ht="15" customHeight="1" x14ac:dyDescent="0.25">
      <c r="A90" s="242"/>
      <c r="B90" s="231" t="s">
        <v>179</v>
      </c>
      <c r="C90" s="236" t="s">
        <v>180</v>
      </c>
      <c r="D90" s="240" t="s">
        <v>65</v>
      </c>
      <c r="E90" s="236">
        <v>840000</v>
      </c>
      <c r="F90" s="50" t="s">
        <v>79</v>
      </c>
      <c r="G90" s="50" t="s">
        <v>79</v>
      </c>
      <c r="H90" s="233">
        <v>41766</v>
      </c>
      <c r="I90" s="237"/>
      <c r="J90" s="237" t="s">
        <v>79</v>
      </c>
      <c r="K90" s="432"/>
      <c r="L90" s="433"/>
      <c r="M90" s="303"/>
      <c r="N90" s="446"/>
      <c r="O90" s="138"/>
    </row>
    <row r="91" spans="1:15" x14ac:dyDescent="0.25">
      <c r="A91" s="239"/>
      <c r="B91" s="231"/>
      <c r="C91" s="146"/>
      <c r="D91" s="231"/>
      <c r="E91" s="146"/>
      <c r="F91" s="50"/>
      <c r="G91" s="232"/>
      <c r="H91" s="243"/>
      <c r="I91" s="243"/>
      <c r="J91" s="245"/>
      <c r="K91" s="431"/>
      <c r="L91" s="302"/>
      <c r="M91" s="303"/>
      <c r="N91" s="431"/>
      <c r="O91" s="138"/>
    </row>
    <row r="92" spans="1:15" ht="22.5" customHeight="1" x14ac:dyDescent="0.25">
      <c r="A92" s="239"/>
      <c r="B92" s="231" t="s">
        <v>22</v>
      </c>
      <c r="C92" s="236" t="s">
        <v>22</v>
      </c>
      <c r="D92" s="286" t="s">
        <v>65</v>
      </c>
      <c r="E92" s="146">
        <v>6.2</v>
      </c>
      <c r="F92" s="287" t="s">
        <v>66</v>
      </c>
      <c r="G92" s="232" t="s">
        <v>30</v>
      </c>
      <c r="H92" s="233">
        <v>41767</v>
      </c>
      <c r="I92" s="233">
        <v>41773</v>
      </c>
      <c r="J92" s="235">
        <v>41713</v>
      </c>
      <c r="K92" s="431"/>
      <c r="L92" s="302"/>
      <c r="M92" s="303"/>
      <c r="N92" s="447"/>
      <c r="O92" s="121"/>
    </row>
    <row r="93" spans="1:15" ht="26.25" customHeight="1" x14ac:dyDescent="0.25">
      <c r="A93" s="242"/>
      <c r="B93" s="231" t="s">
        <v>21</v>
      </c>
      <c r="C93" s="236" t="s">
        <v>19</v>
      </c>
      <c r="D93" s="286" t="s">
        <v>65</v>
      </c>
      <c r="E93" s="146">
        <v>4</v>
      </c>
      <c r="F93" s="50">
        <v>50</v>
      </c>
      <c r="G93" s="50" t="s">
        <v>30</v>
      </c>
      <c r="H93" s="233">
        <v>41767</v>
      </c>
      <c r="I93" s="233">
        <v>41773</v>
      </c>
      <c r="J93" s="235">
        <v>41713</v>
      </c>
      <c r="K93" s="431"/>
      <c r="L93" s="302"/>
      <c r="M93" s="303"/>
      <c r="N93" s="304"/>
      <c r="O93" s="138"/>
    </row>
    <row r="94" spans="1:15" ht="15" customHeight="1" x14ac:dyDescent="0.25">
      <c r="A94" s="242"/>
      <c r="B94" s="231" t="s">
        <v>179</v>
      </c>
      <c r="C94" s="236" t="s">
        <v>180</v>
      </c>
      <c r="D94" s="240" t="s">
        <v>65</v>
      </c>
      <c r="E94" s="236">
        <v>840000</v>
      </c>
      <c r="F94" s="50" t="s">
        <v>79</v>
      </c>
      <c r="G94" s="50" t="s">
        <v>79</v>
      </c>
      <c r="H94" s="233">
        <v>41767</v>
      </c>
      <c r="I94" s="237"/>
      <c r="J94" s="237" t="s">
        <v>79</v>
      </c>
      <c r="K94" s="432"/>
      <c r="L94" s="433"/>
      <c r="M94" s="303"/>
      <c r="N94" s="446"/>
      <c r="O94" s="138"/>
    </row>
    <row r="95" spans="1:15" x14ac:dyDescent="0.25">
      <c r="A95" s="242"/>
      <c r="B95" s="231"/>
      <c r="C95" s="146"/>
      <c r="D95" s="146"/>
      <c r="E95" s="146"/>
      <c r="F95" s="50"/>
      <c r="G95" s="232"/>
      <c r="H95" s="243"/>
      <c r="I95" s="243"/>
      <c r="J95" s="245"/>
      <c r="K95" s="299"/>
      <c r="L95" s="300"/>
      <c r="M95" s="303"/>
      <c r="N95" s="299"/>
      <c r="O95" s="139"/>
    </row>
    <row r="96" spans="1:15" ht="27" customHeight="1" x14ac:dyDescent="0.25">
      <c r="A96" s="242"/>
      <c r="B96" s="231" t="s">
        <v>22</v>
      </c>
      <c r="C96" s="236" t="s">
        <v>22</v>
      </c>
      <c r="D96" s="286" t="s">
        <v>65</v>
      </c>
      <c r="E96" s="146">
        <v>5.5</v>
      </c>
      <c r="F96" s="287" t="s">
        <v>66</v>
      </c>
      <c r="G96" s="232" t="s">
        <v>32</v>
      </c>
      <c r="H96" s="233">
        <v>41772</v>
      </c>
      <c r="I96" s="233">
        <v>41773</v>
      </c>
      <c r="J96" s="235">
        <v>41713</v>
      </c>
      <c r="K96" s="299"/>
      <c r="L96" s="300"/>
      <c r="M96" s="434" t="s">
        <v>71</v>
      </c>
      <c r="N96" s="299"/>
      <c r="O96" s="139"/>
    </row>
    <row r="97" spans="1:17" ht="25.5" customHeight="1" x14ac:dyDescent="0.25">
      <c r="A97" s="242"/>
      <c r="B97" s="231" t="s">
        <v>21</v>
      </c>
      <c r="C97" s="236" t="s">
        <v>19</v>
      </c>
      <c r="D97" s="286" t="s">
        <v>65</v>
      </c>
      <c r="E97" s="146">
        <v>2</v>
      </c>
      <c r="F97" s="50">
        <v>50</v>
      </c>
      <c r="G97" s="50" t="s">
        <v>30</v>
      </c>
      <c r="H97" s="233">
        <v>41772</v>
      </c>
      <c r="I97" s="233">
        <v>41773</v>
      </c>
      <c r="J97" s="235">
        <v>41713</v>
      </c>
      <c r="K97" s="431"/>
      <c r="L97" s="435"/>
      <c r="M97" s="434"/>
      <c r="N97" s="447"/>
      <c r="O97" s="121"/>
      <c r="P97" s="3"/>
    </row>
    <row r="98" spans="1:17" ht="15" customHeight="1" x14ac:dyDescent="0.25">
      <c r="A98" s="242"/>
      <c r="B98" s="231" t="s">
        <v>179</v>
      </c>
      <c r="C98" s="236" t="s">
        <v>180</v>
      </c>
      <c r="D98" s="240" t="s">
        <v>65</v>
      </c>
      <c r="E98" s="236">
        <v>200000</v>
      </c>
      <c r="F98" s="50" t="s">
        <v>79</v>
      </c>
      <c r="G98" s="50" t="s">
        <v>79</v>
      </c>
      <c r="H98" s="233">
        <v>41772</v>
      </c>
      <c r="I98" s="237"/>
      <c r="J98" s="237" t="s">
        <v>79</v>
      </c>
      <c r="K98" s="432"/>
      <c r="L98" s="433"/>
      <c r="M98" s="303"/>
      <c r="N98" s="446"/>
      <c r="O98" s="138"/>
    </row>
    <row r="99" spans="1:17" x14ac:dyDescent="0.25">
      <c r="A99" s="242"/>
      <c r="B99" s="231"/>
      <c r="C99" s="146"/>
      <c r="D99" s="146"/>
      <c r="E99" s="146"/>
      <c r="F99" s="50"/>
      <c r="G99" s="232"/>
      <c r="H99" s="243"/>
      <c r="I99" s="243"/>
      <c r="J99" s="245"/>
      <c r="K99" s="299"/>
      <c r="L99" s="300"/>
      <c r="M99" s="303"/>
      <c r="N99" s="299"/>
      <c r="O99" s="139"/>
    </row>
    <row r="100" spans="1:17" ht="28.5" customHeight="1" x14ac:dyDescent="0.25">
      <c r="A100" s="242"/>
      <c r="B100" s="231" t="s">
        <v>22</v>
      </c>
      <c r="C100" s="236" t="s">
        <v>22</v>
      </c>
      <c r="D100" s="286" t="s">
        <v>65</v>
      </c>
      <c r="E100" s="146">
        <v>6.6</v>
      </c>
      <c r="F100" s="287" t="s">
        <v>66</v>
      </c>
      <c r="G100" s="232" t="s">
        <v>30</v>
      </c>
      <c r="H100" s="233">
        <v>41836</v>
      </c>
      <c r="I100" s="233">
        <v>41838</v>
      </c>
      <c r="J100" s="235"/>
      <c r="K100" s="299"/>
      <c r="L100" s="300"/>
      <c r="M100" s="301"/>
      <c r="N100" s="299"/>
      <c r="O100" s="139"/>
    </row>
    <row r="101" spans="1:17" ht="24" customHeight="1" x14ac:dyDescent="0.25">
      <c r="A101" s="242"/>
      <c r="B101" s="231" t="s">
        <v>21</v>
      </c>
      <c r="C101" s="236" t="s">
        <v>19</v>
      </c>
      <c r="D101" s="286" t="s">
        <v>65</v>
      </c>
      <c r="E101" s="146">
        <v>2</v>
      </c>
      <c r="F101" s="50">
        <v>50</v>
      </c>
      <c r="G101" s="50" t="s">
        <v>30</v>
      </c>
      <c r="H101" s="233">
        <v>41836</v>
      </c>
      <c r="I101" s="233">
        <v>41838</v>
      </c>
      <c r="J101" s="235"/>
      <c r="K101" s="431"/>
      <c r="L101" s="302"/>
      <c r="M101" s="303"/>
      <c r="N101" s="304"/>
      <c r="O101" s="138"/>
      <c r="Q101" t="s">
        <v>184</v>
      </c>
    </row>
    <row r="102" spans="1:17" ht="15" customHeight="1" x14ac:dyDescent="0.25">
      <c r="A102" s="242"/>
      <c r="B102" s="231" t="s">
        <v>179</v>
      </c>
      <c r="C102" s="236" t="s">
        <v>180</v>
      </c>
      <c r="D102" s="240" t="s">
        <v>65</v>
      </c>
      <c r="E102" s="241">
        <v>1170000</v>
      </c>
      <c r="F102" s="50" t="s">
        <v>79</v>
      </c>
      <c r="G102" s="50" t="s">
        <v>79</v>
      </c>
      <c r="H102" s="237"/>
      <c r="I102" s="237"/>
      <c r="J102" s="237" t="s">
        <v>79</v>
      </c>
      <c r="K102" s="432"/>
      <c r="L102" s="433"/>
      <c r="M102" s="303"/>
      <c r="N102" s="446"/>
      <c r="O102" s="138"/>
      <c r="Q102" s="49">
        <f>(E102+E106+E110+E114+E118+E122+E126+E130+E154+E158+E162+E166+E170+E174+E178+E186+E190+E198+E202+E206+E210+E218+E226+E234+E238+E242+E246+E250+E254+E258+E262+E266+E274+E278+E282+E286)/42</f>
        <v>1128571.4285714286</v>
      </c>
    </row>
    <row r="103" spans="1:17" x14ac:dyDescent="0.25">
      <c r="A103" s="242"/>
      <c r="B103" s="231"/>
      <c r="C103" s="146"/>
      <c r="D103" s="146"/>
      <c r="E103" s="146"/>
      <c r="F103" s="50"/>
      <c r="G103" s="232"/>
      <c r="H103" s="243"/>
      <c r="I103" s="243"/>
      <c r="J103" s="245"/>
      <c r="K103" s="299"/>
      <c r="L103" s="300"/>
      <c r="M103" s="301"/>
      <c r="N103" s="299"/>
      <c r="O103" s="139"/>
    </row>
    <row r="104" spans="1:17" ht="28.5" customHeight="1" x14ac:dyDescent="0.25">
      <c r="A104" s="242"/>
      <c r="B104" s="231" t="s">
        <v>22</v>
      </c>
      <c r="C104" s="236" t="s">
        <v>22</v>
      </c>
      <c r="D104" s="286" t="s">
        <v>65</v>
      </c>
      <c r="E104" s="146">
        <v>6.5</v>
      </c>
      <c r="F104" s="287" t="s">
        <v>66</v>
      </c>
      <c r="G104" s="232" t="s">
        <v>30</v>
      </c>
      <c r="H104" s="233">
        <v>41837</v>
      </c>
      <c r="I104" s="233">
        <v>41838</v>
      </c>
      <c r="J104" s="235"/>
      <c r="K104" s="299"/>
      <c r="L104" s="300"/>
      <c r="M104" s="301"/>
      <c r="N104" s="315"/>
      <c r="O104" s="139"/>
    </row>
    <row r="105" spans="1:17" ht="24" customHeight="1" x14ac:dyDescent="0.25">
      <c r="A105" s="242"/>
      <c r="B105" s="231" t="s">
        <v>21</v>
      </c>
      <c r="C105" s="236" t="s">
        <v>19</v>
      </c>
      <c r="D105" s="286" t="s">
        <v>65</v>
      </c>
      <c r="E105" s="146">
        <v>1</v>
      </c>
      <c r="F105" s="50">
        <v>50</v>
      </c>
      <c r="G105" s="50" t="s">
        <v>30</v>
      </c>
      <c r="H105" s="233">
        <v>41837</v>
      </c>
      <c r="I105" s="233">
        <v>41838</v>
      </c>
      <c r="J105" s="235"/>
      <c r="K105" s="431"/>
      <c r="L105" s="302"/>
      <c r="M105" s="303"/>
      <c r="N105" s="304"/>
      <c r="O105" s="138"/>
    </row>
    <row r="106" spans="1:17" ht="15" customHeight="1" x14ac:dyDescent="0.25">
      <c r="A106" s="242"/>
      <c r="B106" s="231" t="s">
        <v>179</v>
      </c>
      <c r="C106" s="236" t="s">
        <v>180</v>
      </c>
      <c r="D106" s="240" t="s">
        <v>65</v>
      </c>
      <c r="E106" s="236">
        <v>624000</v>
      </c>
      <c r="F106" s="50" t="s">
        <v>79</v>
      </c>
      <c r="G106" s="50" t="s">
        <v>79</v>
      </c>
      <c r="H106" s="237"/>
      <c r="I106" s="237"/>
      <c r="J106" s="237" t="s">
        <v>79</v>
      </c>
      <c r="K106" s="432"/>
      <c r="L106" s="433"/>
      <c r="M106" s="303"/>
      <c r="N106" s="446"/>
      <c r="O106" s="138"/>
    </row>
    <row r="107" spans="1:17" x14ac:dyDescent="0.25">
      <c r="A107" s="242"/>
      <c r="B107" s="231"/>
      <c r="C107" s="146"/>
      <c r="D107" s="146"/>
      <c r="E107" s="146"/>
      <c r="F107" s="50"/>
      <c r="G107" s="232"/>
      <c r="H107" s="243"/>
      <c r="I107" s="243"/>
      <c r="J107" s="245"/>
      <c r="K107" s="299"/>
      <c r="L107" s="300"/>
      <c r="M107" s="301"/>
      <c r="N107" s="299"/>
      <c r="O107" s="139"/>
    </row>
    <row r="108" spans="1:17" ht="28.5" customHeight="1" x14ac:dyDescent="0.25">
      <c r="A108" s="242"/>
      <c r="B108" s="231" t="s">
        <v>22</v>
      </c>
      <c r="C108" s="236" t="s">
        <v>22</v>
      </c>
      <c r="D108" s="286" t="s">
        <v>65</v>
      </c>
      <c r="E108" s="146">
        <v>6.8</v>
      </c>
      <c r="F108" s="287" t="s">
        <v>66</v>
      </c>
      <c r="G108" s="232" t="s">
        <v>30</v>
      </c>
      <c r="H108" s="233">
        <v>41837</v>
      </c>
      <c r="I108" s="233">
        <v>41838</v>
      </c>
      <c r="J108" s="235"/>
      <c r="K108" s="299"/>
      <c r="L108" s="300"/>
      <c r="M108" s="301"/>
      <c r="N108" s="299"/>
      <c r="O108" s="139"/>
    </row>
    <row r="109" spans="1:17" ht="24" customHeight="1" x14ac:dyDescent="0.25">
      <c r="A109" s="242"/>
      <c r="B109" s="231" t="s">
        <v>21</v>
      </c>
      <c r="C109" s="236" t="s">
        <v>19</v>
      </c>
      <c r="D109" s="286" t="s">
        <v>65</v>
      </c>
      <c r="E109" s="146">
        <v>2</v>
      </c>
      <c r="F109" s="50">
        <v>50</v>
      </c>
      <c r="G109" s="50" t="s">
        <v>30</v>
      </c>
      <c r="H109" s="233">
        <v>41837</v>
      </c>
      <c r="I109" s="233">
        <v>41838</v>
      </c>
      <c r="J109" s="235"/>
      <c r="K109" s="431"/>
      <c r="L109" s="302"/>
      <c r="M109" s="303"/>
      <c r="N109" s="304"/>
      <c r="O109" s="138"/>
    </row>
    <row r="110" spans="1:17" ht="15" customHeight="1" x14ac:dyDescent="0.25">
      <c r="A110" s="242"/>
      <c r="B110" s="231" t="s">
        <v>179</v>
      </c>
      <c r="C110" s="236" t="s">
        <v>180</v>
      </c>
      <c r="D110" s="240" t="s">
        <v>65</v>
      </c>
      <c r="E110" s="236">
        <v>1296000</v>
      </c>
      <c r="F110" s="50" t="s">
        <v>79</v>
      </c>
      <c r="G110" s="50" t="s">
        <v>79</v>
      </c>
      <c r="H110" s="237"/>
      <c r="I110" s="237"/>
      <c r="J110" s="237" t="s">
        <v>79</v>
      </c>
      <c r="K110" s="432"/>
      <c r="L110" s="433"/>
      <c r="M110" s="303"/>
      <c r="N110" s="446"/>
      <c r="O110" s="138"/>
    </row>
    <row r="111" spans="1:17" x14ac:dyDescent="0.25">
      <c r="A111" s="242"/>
      <c r="B111" s="231"/>
      <c r="C111" s="146"/>
      <c r="D111" s="146"/>
      <c r="E111" s="146"/>
      <c r="F111" s="50"/>
      <c r="G111" s="232"/>
      <c r="H111" s="243"/>
      <c r="I111" s="243"/>
      <c r="J111" s="245"/>
      <c r="K111" s="299"/>
      <c r="L111" s="300"/>
      <c r="M111" s="301"/>
      <c r="N111" s="299"/>
      <c r="O111" s="139"/>
    </row>
    <row r="112" spans="1:17" ht="28.5" customHeight="1" x14ac:dyDescent="0.25">
      <c r="A112" s="242"/>
      <c r="B112" s="231" t="s">
        <v>22</v>
      </c>
      <c r="C112" s="236" t="s">
        <v>22</v>
      </c>
      <c r="D112" s="286" t="s">
        <v>65</v>
      </c>
      <c r="E112" s="146">
        <v>6.7</v>
      </c>
      <c r="F112" s="287" t="s">
        <v>66</v>
      </c>
      <c r="G112" s="232" t="s">
        <v>30</v>
      </c>
      <c r="H112" s="233">
        <v>41838</v>
      </c>
      <c r="I112" s="233">
        <v>41841</v>
      </c>
      <c r="J112" s="235"/>
      <c r="K112" s="299"/>
      <c r="L112" s="300"/>
      <c r="M112" s="301"/>
      <c r="N112" s="299"/>
      <c r="O112" s="139"/>
    </row>
    <row r="113" spans="1:15" ht="24" customHeight="1" x14ac:dyDescent="0.25">
      <c r="A113" s="242"/>
      <c r="B113" s="231" t="s">
        <v>21</v>
      </c>
      <c r="C113" s="236" t="s">
        <v>19</v>
      </c>
      <c r="D113" s="286" t="s">
        <v>65</v>
      </c>
      <c r="E113" s="146">
        <v>2</v>
      </c>
      <c r="F113" s="50">
        <v>50</v>
      </c>
      <c r="G113" s="50" t="s">
        <v>30</v>
      </c>
      <c r="H113" s="233">
        <v>41838</v>
      </c>
      <c r="I113" s="233">
        <v>41841</v>
      </c>
      <c r="J113" s="235"/>
      <c r="K113" s="431"/>
      <c r="L113" s="302"/>
      <c r="M113" s="303"/>
      <c r="N113" s="304"/>
      <c r="O113" s="138"/>
    </row>
    <row r="114" spans="1:15" ht="15" customHeight="1" x14ac:dyDescent="0.25">
      <c r="A114" s="242"/>
      <c r="B114" s="231" t="s">
        <v>179</v>
      </c>
      <c r="C114" s="236" t="s">
        <v>180</v>
      </c>
      <c r="D114" s="240" t="s">
        <v>65</v>
      </c>
      <c r="E114" s="236">
        <v>780000</v>
      </c>
      <c r="F114" s="50" t="s">
        <v>79</v>
      </c>
      <c r="G114" s="50" t="s">
        <v>79</v>
      </c>
      <c r="H114" s="237"/>
      <c r="I114" s="237"/>
      <c r="J114" s="237" t="s">
        <v>79</v>
      </c>
      <c r="K114" s="432"/>
      <c r="L114" s="433"/>
      <c r="M114" s="303"/>
      <c r="N114" s="446"/>
      <c r="O114" s="138"/>
    </row>
    <row r="115" spans="1:15" x14ac:dyDescent="0.25">
      <c r="A115" s="242"/>
      <c r="B115" s="231"/>
      <c r="C115" s="146"/>
      <c r="D115" s="146"/>
      <c r="E115" s="146"/>
      <c r="F115" s="50"/>
      <c r="G115" s="232"/>
      <c r="H115" s="243"/>
      <c r="I115" s="243"/>
      <c r="J115" s="245"/>
      <c r="K115" s="299"/>
      <c r="L115" s="300"/>
      <c r="M115" s="301"/>
      <c r="N115" s="299"/>
      <c r="O115" s="139"/>
    </row>
    <row r="116" spans="1:15" ht="28.5" customHeight="1" x14ac:dyDescent="0.25">
      <c r="A116" s="242"/>
      <c r="B116" s="231" t="s">
        <v>22</v>
      </c>
      <c r="C116" s="236" t="s">
        <v>22</v>
      </c>
      <c r="D116" s="286" t="s">
        <v>65</v>
      </c>
      <c r="E116" s="146">
        <v>7</v>
      </c>
      <c r="F116" s="287" t="s">
        <v>66</v>
      </c>
      <c r="G116" s="232" t="s">
        <v>30</v>
      </c>
      <c r="H116" s="233">
        <v>41838</v>
      </c>
      <c r="I116" s="233">
        <v>41841</v>
      </c>
      <c r="J116" s="235"/>
      <c r="K116" s="299"/>
      <c r="L116" s="300"/>
      <c r="M116" s="301"/>
      <c r="N116" s="299"/>
      <c r="O116" s="139"/>
    </row>
    <row r="117" spans="1:15" ht="24" customHeight="1" x14ac:dyDescent="0.25">
      <c r="A117" s="242"/>
      <c r="B117" s="231" t="s">
        <v>21</v>
      </c>
      <c r="C117" s="236" t="s">
        <v>19</v>
      </c>
      <c r="D117" s="286" t="s">
        <v>65</v>
      </c>
      <c r="E117" s="146">
        <v>3</v>
      </c>
      <c r="F117" s="50">
        <v>50</v>
      </c>
      <c r="G117" s="50" t="s">
        <v>30</v>
      </c>
      <c r="H117" s="233">
        <v>41838</v>
      </c>
      <c r="I117" s="233">
        <v>41841</v>
      </c>
      <c r="J117" s="237"/>
      <c r="K117" s="431"/>
      <c r="L117" s="302"/>
      <c r="M117" s="303"/>
      <c r="N117" s="304"/>
      <c r="O117" s="138"/>
    </row>
    <row r="118" spans="1:15" ht="15" customHeight="1" x14ac:dyDescent="0.25">
      <c r="A118" s="242"/>
      <c r="B118" s="231" t="s">
        <v>179</v>
      </c>
      <c r="C118" s="236" t="s">
        <v>180</v>
      </c>
      <c r="D118" s="240" t="s">
        <v>65</v>
      </c>
      <c r="E118" s="236">
        <v>702000</v>
      </c>
      <c r="F118" s="50" t="s">
        <v>79</v>
      </c>
      <c r="G118" s="50" t="s">
        <v>79</v>
      </c>
      <c r="H118" s="237"/>
      <c r="I118" s="237"/>
      <c r="J118" s="237" t="s">
        <v>79</v>
      </c>
      <c r="K118" s="432"/>
      <c r="L118" s="433"/>
      <c r="M118" s="303"/>
      <c r="N118" s="446"/>
      <c r="O118" s="138"/>
    </row>
    <row r="119" spans="1:15" x14ac:dyDescent="0.25">
      <c r="A119" s="242"/>
      <c r="B119" s="231"/>
      <c r="C119" s="146"/>
      <c r="D119" s="146"/>
      <c r="E119" s="146"/>
      <c r="F119" s="50"/>
      <c r="G119" s="232"/>
      <c r="H119" s="243"/>
      <c r="I119" s="243"/>
      <c r="J119" s="245"/>
      <c r="K119" s="299"/>
      <c r="L119" s="300"/>
      <c r="M119" s="301"/>
      <c r="N119" s="299"/>
      <c r="O119" s="139"/>
    </row>
    <row r="120" spans="1:15" ht="28.5" customHeight="1" x14ac:dyDescent="0.25">
      <c r="A120" s="242"/>
      <c r="B120" s="231" t="s">
        <v>22</v>
      </c>
      <c r="C120" s="236" t="s">
        <v>22</v>
      </c>
      <c r="D120" s="286" t="s">
        <v>65</v>
      </c>
      <c r="E120" s="146">
        <v>6.7</v>
      </c>
      <c r="F120" s="287" t="s">
        <v>66</v>
      </c>
      <c r="G120" s="232" t="s">
        <v>30</v>
      </c>
      <c r="H120" s="233">
        <v>41843</v>
      </c>
      <c r="I120" s="233">
        <v>41844</v>
      </c>
      <c r="J120" s="235"/>
      <c r="K120" s="299"/>
      <c r="L120" s="300"/>
      <c r="M120" s="301"/>
      <c r="N120" s="299"/>
      <c r="O120" s="139"/>
    </row>
    <row r="121" spans="1:15" ht="24" customHeight="1" x14ac:dyDescent="0.25">
      <c r="A121" s="242"/>
      <c r="B121" s="231" t="s">
        <v>21</v>
      </c>
      <c r="C121" s="236" t="s">
        <v>19</v>
      </c>
      <c r="D121" s="286" t="s">
        <v>65</v>
      </c>
      <c r="E121" s="146">
        <v>24</v>
      </c>
      <c r="F121" s="50">
        <v>50</v>
      </c>
      <c r="G121" s="50" t="s">
        <v>30</v>
      </c>
      <c r="H121" s="233">
        <v>41843</v>
      </c>
      <c r="I121" s="233">
        <v>41844</v>
      </c>
      <c r="J121" s="235"/>
      <c r="K121" s="431"/>
      <c r="L121" s="302"/>
      <c r="M121" s="303"/>
      <c r="N121" s="304"/>
      <c r="O121" s="138"/>
    </row>
    <row r="122" spans="1:15" ht="15" customHeight="1" x14ac:dyDescent="0.25">
      <c r="A122" s="242"/>
      <c r="B122" s="231" t="s">
        <v>179</v>
      </c>
      <c r="C122" s="236" t="s">
        <v>180</v>
      </c>
      <c r="D122" s="240" t="s">
        <v>65</v>
      </c>
      <c r="E122" s="236">
        <v>546000</v>
      </c>
      <c r="F122" s="50" t="s">
        <v>79</v>
      </c>
      <c r="G122" s="50" t="s">
        <v>79</v>
      </c>
      <c r="H122" s="237"/>
      <c r="I122" s="237"/>
      <c r="J122" s="237" t="s">
        <v>79</v>
      </c>
      <c r="K122" s="432"/>
      <c r="L122" s="433"/>
      <c r="M122" s="303"/>
      <c r="N122" s="446"/>
      <c r="O122" s="138"/>
    </row>
    <row r="123" spans="1:15" x14ac:dyDescent="0.25">
      <c r="A123" s="242"/>
      <c r="B123" s="231"/>
      <c r="C123" s="146"/>
      <c r="D123" s="146"/>
      <c r="E123" s="146"/>
      <c r="F123" s="50"/>
      <c r="G123" s="232"/>
      <c r="H123" s="243"/>
      <c r="I123" s="243"/>
      <c r="J123" s="245"/>
      <c r="K123" s="299"/>
      <c r="L123" s="300"/>
      <c r="M123" s="301"/>
      <c r="N123" s="299"/>
      <c r="O123" s="139"/>
    </row>
    <row r="124" spans="1:15" ht="28.5" customHeight="1" x14ac:dyDescent="0.25">
      <c r="A124" s="242"/>
      <c r="B124" s="231" t="s">
        <v>22</v>
      </c>
      <c r="C124" s="236" t="s">
        <v>22</v>
      </c>
      <c r="D124" s="286" t="s">
        <v>65</v>
      </c>
      <c r="E124" s="146">
        <v>7.2</v>
      </c>
      <c r="F124" s="287" t="s">
        <v>66</v>
      </c>
      <c r="G124" s="232" t="s">
        <v>30</v>
      </c>
      <c r="H124" s="233">
        <v>41844</v>
      </c>
      <c r="I124" s="233">
        <v>41845</v>
      </c>
      <c r="J124" s="235"/>
      <c r="K124" s="299"/>
      <c r="L124" s="300"/>
      <c r="M124" s="301"/>
      <c r="N124" s="299"/>
      <c r="O124" s="139"/>
    </row>
    <row r="125" spans="1:15" ht="24" customHeight="1" x14ac:dyDescent="0.25">
      <c r="A125" s="242"/>
      <c r="B125" s="231" t="s">
        <v>21</v>
      </c>
      <c r="C125" s="236" t="s">
        <v>19</v>
      </c>
      <c r="D125" s="286" t="s">
        <v>65</v>
      </c>
      <c r="E125" s="146">
        <v>5</v>
      </c>
      <c r="F125" s="50">
        <v>50</v>
      </c>
      <c r="G125" s="50" t="s">
        <v>30</v>
      </c>
      <c r="H125" s="233">
        <v>41844</v>
      </c>
      <c r="I125" s="233">
        <v>41845</v>
      </c>
      <c r="J125" s="235"/>
      <c r="K125" s="431"/>
      <c r="L125" s="302"/>
      <c r="M125" s="303"/>
      <c r="N125" s="304"/>
      <c r="O125" s="138"/>
    </row>
    <row r="126" spans="1:15" ht="15" customHeight="1" x14ac:dyDescent="0.25">
      <c r="A126" s="242"/>
      <c r="B126" s="231" t="s">
        <v>179</v>
      </c>
      <c r="C126" s="236" t="s">
        <v>180</v>
      </c>
      <c r="D126" s="286" t="s">
        <v>65</v>
      </c>
      <c r="E126" s="146">
        <v>624000</v>
      </c>
      <c r="F126" s="50" t="s">
        <v>79</v>
      </c>
      <c r="G126" s="50" t="s">
        <v>79</v>
      </c>
      <c r="H126" s="233"/>
      <c r="I126" s="233"/>
      <c r="J126" s="235" t="s">
        <v>79</v>
      </c>
      <c r="K126" s="431"/>
      <c r="L126" s="302"/>
      <c r="M126" s="303"/>
      <c r="N126" s="304"/>
      <c r="O126" s="138"/>
    </row>
    <row r="127" spans="1:15" x14ac:dyDescent="0.25">
      <c r="A127" s="242"/>
      <c r="B127" s="231"/>
      <c r="C127" s="146"/>
      <c r="D127" s="146"/>
      <c r="E127" s="146"/>
      <c r="F127" s="50"/>
      <c r="G127" s="232"/>
      <c r="H127" s="243"/>
      <c r="I127" s="243"/>
      <c r="J127" s="245"/>
      <c r="K127" s="299"/>
      <c r="L127" s="300"/>
      <c r="M127" s="301"/>
      <c r="N127" s="299"/>
      <c r="O127" s="139"/>
    </row>
    <row r="128" spans="1:15" ht="28.5" customHeight="1" x14ac:dyDescent="0.25">
      <c r="A128" s="242"/>
      <c r="B128" s="231" t="s">
        <v>22</v>
      </c>
      <c r="C128" s="236" t="s">
        <v>22</v>
      </c>
      <c r="D128" s="286" t="s">
        <v>65</v>
      </c>
      <c r="E128" s="146">
        <v>7.2</v>
      </c>
      <c r="F128" s="287" t="s">
        <v>66</v>
      </c>
      <c r="G128" s="232" t="s">
        <v>30</v>
      </c>
      <c r="H128" s="233">
        <v>41845</v>
      </c>
      <c r="I128" s="233">
        <v>41848</v>
      </c>
      <c r="J128" s="235"/>
      <c r="K128" s="299"/>
      <c r="L128" s="300"/>
      <c r="M128" s="301"/>
      <c r="N128" s="299"/>
      <c r="O128" s="139"/>
    </row>
    <row r="129" spans="1:15" ht="24" customHeight="1" x14ac:dyDescent="0.25">
      <c r="A129" s="242"/>
      <c r="B129" s="231" t="s">
        <v>21</v>
      </c>
      <c r="C129" s="236" t="s">
        <v>19</v>
      </c>
      <c r="D129" s="286" t="s">
        <v>65</v>
      </c>
      <c r="E129" s="146">
        <v>3</v>
      </c>
      <c r="F129" s="50">
        <v>50</v>
      </c>
      <c r="G129" s="50" t="s">
        <v>30</v>
      </c>
      <c r="H129" s="233">
        <v>41845</v>
      </c>
      <c r="I129" s="233">
        <v>41848</v>
      </c>
      <c r="J129" s="235"/>
      <c r="K129" s="431"/>
      <c r="L129" s="302"/>
      <c r="M129" s="303"/>
      <c r="N129" s="304"/>
      <c r="O129" s="138"/>
    </row>
    <row r="130" spans="1:15" ht="15" customHeight="1" x14ac:dyDescent="0.25">
      <c r="A130" s="242"/>
      <c r="B130" s="231" t="s">
        <v>179</v>
      </c>
      <c r="C130" s="236" t="s">
        <v>180</v>
      </c>
      <c r="D130" s="286" t="s">
        <v>65</v>
      </c>
      <c r="E130" s="146">
        <v>624000</v>
      </c>
      <c r="F130" s="50" t="s">
        <v>79</v>
      </c>
      <c r="G130" s="50" t="s">
        <v>79</v>
      </c>
      <c r="H130" s="233"/>
      <c r="I130" s="233"/>
      <c r="J130" s="235" t="s">
        <v>79</v>
      </c>
      <c r="K130" s="431"/>
      <c r="L130" s="302"/>
      <c r="M130" s="303"/>
      <c r="N130" s="304"/>
      <c r="O130" s="138"/>
    </row>
    <row r="131" spans="1:15" x14ac:dyDescent="0.25">
      <c r="A131" s="242"/>
      <c r="B131" s="231"/>
      <c r="C131" s="146"/>
      <c r="D131" s="146"/>
      <c r="E131" s="146"/>
      <c r="F131" s="50"/>
      <c r="G131" s="232"/>
      <c r="H131" s="243"/>
      <c r="I131" s="243"/>
      <c r="J131" s="245"/>
      <c r="K131" s="299"/>
      <c r="L131" s="300"/>
      <c r="M131" s="301"/>
      <c r="N131" s="299"/>
      <c r="O131" s="139"/>
    </row>
    <row r="132" spans="1:15" ht="15" customHeight="1" x14ac:dyDescent="0.25">
      <c r="A132" s="242"/>
      <c r="B132" s="231" t="s">
        <v>22</v>
      </c>
      <c r="C132" s="236" t="s">
        <v>22</v>
      </c>
      <c r="D132" s="286" t="s">
        <v>65</v>
      </c>
      <c r="E132" s="146">
        <v>7.8</v>
      </c>
      <c r="F132" s="287" t="s">
        <v>66</v>
      </c>
      <c r="G132" s="232" t="s">
        <v>30</v>
      </c>
      <c r="H132" s="233">
        <v>41876</v>
      </c>
      <c r="I132" s="233">
        <v>41877</v>
      </c>
      <c r="J132" s="235"/>
      <c r="K132" s="299"/>
      <c r="L132" s="300"/>
      <c r="M132" s="301"/>
      <c r="N132" s="299"/>
      <c r="O132" s="139" t="s">
        <v>183</v>
      </c>
    </row>
    <row r="133" spans="1:15" ht="15" customHeight="1" x14ac:dyDescent="0.25">
      <c r="A133" s="242"/>
      <c r="B133" s="231" t="s">
        <v>21</v>
      </c>
      <c r="C133" s="236" t="s">
        <v>19</v>
      </c>
      <c r="D133" s="286" t="s">
        <v>65</v>
      </c>
      <c r="E133" s="146">
        <v>23</v>
      </c>
      <c r="F133" s="50">
        <v>50</v>
      </c>
      <c r="G133" s="50" t="s">
        <v>30</v>
      </c>
      <c r="H133" s="233">
        <v>41876</v>
      </c>
      <c r="I133" s="233">
        <v>41877</v>
      </c>
      <c r="J133" s="235"/>
      <c r="K133" s="431"/>
      <c r="L133" s="302"/>
      <c r="M133" s="303"/>
      <c r="N133" s="304"/>
      <c r="O133" s="138"/>
    </row>
    <row r="134" spans="1:15" ht="15" customHeight="1" x14ac:dyDescent="0.25">
      <c r="A134" s="242"/>
      <c r="B134" s="231" t="s">
        <v>179</v>
      </c>
      <c r="C134" s="236" t="s">
        <v>180</v>
      </c>
      <c r="D134" s="286" t="s">
        <v>65</v>
      </c>
      <c r="E134" s="146">
        <v>0</v>
      </c>
      <c r="F134" s="50" t="s">
        <v>79</v>
      </c>
      <c r="G134" s="50" t="s">
        <v>79</v>
      </c>
      <c r="H134" s="233"/>
      <c r="I134" s="233"/>
      <c r="J134" s="235" t="s">
        <v>79</v>
      </c>
      <c r="K134" s="431"/>
      <c r="L134" s="302"/>
      <c r="M134" s="303"/>
      <c r="N134" s="304"/>
      <c r="O134" s="138"/>
    </row>
    <row r="135" spans="1:15" x14ac:dyDescent="0.25">
      <c r="A135" s="242"/>
      <c r="B135" s="231"/>
      <c r="C135" s="146"/>
      <c r="D135" s="146"/>
      <c r="E135" s="146"/>
      <c r="F135" s="50"/>
      <c r="G135" s="232"/>
      <c r="H135" s="243"/>
      <c r="I135" s="243"/>
      <c r="J135" s="245"/>
      <c r="K135" s="299"/>
      <c r="L135" s="300"/>
      <c r="M135" s="301"/>
      <c r="N135" s="299"/>
      <c r="O135" s="139"/>
    </row>
    <row r="136" spans="1:15" ht="15" customHeight="1" x14ac:dyDescent="0.25">
      <c r="A136" s="242"/>
      <c r="B136" s="231" t="s">
        <v>22</v>
      </c>
      <c r="C136" s="236" t="s">
        <v>22</v>
      </c>
      <c r="D136" s="286" t="s">
        <v>65</v>
      </c>
      <c r="E136" s="146">
        <v>7.1</v>
      </c>
      <c r="F136" s="287" t="s">
        <v>66</v>
      </c>
      <c r="G136" s="232" t="s">
        <v>30</v>
      </c>
      <c r="H136" s="233">
        <v>41876</v>
      </c>
      <c r="I136" s="233">
        <v>41877</v>
      </c>
      <c r="J136" s="235"/>
      <c r="K136" s="299"/>
      <c r="L136" s="300"/>
      <c r="M136" s="301"/>
      <c r="N136" s="299"/>
      <c r="O136" s="139" t="s">
        <v>199</v>
      </c>
    </row>
    <row r="137" spans="1:15" ht="15" customHeight="1" x14ac:dyDescent="0.25">
      <c r="A137" s="242"/>
      <c r="B137" s="231" t="s">
        <v>21</v>
      </c>
      <c r="C137" s="236" t="s">
        <v>19</v>
      </c>
      <c r="D137" s="291" t="s">
        <v>65</v>
      </c>
      <c r="E137" s="146">
        <v>56</v>
      </c>
      <c r="F137" s="50">
        <v>50</v>
      </c>
      <c r="G137" s="50" t="s">
        <v>32</v>
      </c>
      <c r="H137" s="233">
        <v>41876</v>
      </c>
      <c r="I137" s="233">
        <v>41877</v>
      </c>
      <c r="J137" s="235"/>
      <c r="K137" s="431"/>
      <c r="L137" s="302"/>
      <c r="M137" s="303"/>
      <c r="N137" s="304"/>
      <c r="O137" s="390"/>
    </row>
    <row r="138" spans="1:15" ht="15" customHeight="1" x14ac:dyDescent="0.25">
      <c r="A138" s="242"/>
      <c r="B138" s="231" t="s">
        <v>179</v>
      </c>
      <c r="C138" s="236" t="s">
        <v>180</v>
      </c>
      <c r="D138" s="289" t="s">
        <v>65</v>
      </c>
      <c r="E138" s="146">
        <v>0</v>
      </c>
      <c r="F138" s="50" t="s">
        <v>79</v>
      </c>
      <c r="G138" s="50" t="s">
        <v>79</v>
      </c>
      <c r="H138" s="233">
        <v>41876</v>
      </c>
      <c r="I138" s="233"/>
      <c r="J138" s="235" t="s">
        <v>79</v>
      </c>
      <c r="K138" s="431"/>
      <c r="L138" s="302"/>
      <c r="M138" s="303"/>
      <c r="N138" s="304"/>
      <c r="O138" s="138"/>
    </row>
    <row r="139" spans="1:15" x14ac:dyDescent="0.25">
      <c r="A139" s="242"/>
      <c r="B139" s="231"/>
      <c r="C139" s="146"/>
      <c r="D139" s="146"/>
      <c r="E139" s="146"/>
      <c r="F139" s="50"/>
      <c r="G139" s="232"/>
      <c r="H139" s="243"/>
      <c r="I139" s="243"/>
      <c r="J139" s="245"/>
      <c r="K139" s="299"/>
      <c r="L139" s="300"/>
      <c r="M139" s="301"/>
      <c r="N139" s="299"/>
      <c r="O139" s="139"/>
    </row>
    <row r="140" spans="1:15" ht="15" customHeight="1" x14ac:dyDescent="0.25">
      <c r="A140" s="242"/>
      <c r="B140" s="231" t="s">
        <v>22</v>
      </c>
      <c r="C140" s="236" t="s">
        <v>22</v>
      </c>
      <c r="D140" s="286" t="s">
        <v>65</v>
      </c>
      <c r="E140" s="146">
        <v>7.3</v>
      </c>
      <c r="F140" s="287" t="s">
        <v>66</v>
      </c>
      <c r="G140" s="232" t="s">
        <v>30</v>
      </c>
      <c r="H140" s="233">
        <v>41878</v>
      </c>
      <c r="I140" s="233">
        <v>41883</v>
      </c>
      <c r="J140" s="235"/>
      <c r="K140" s="299"/>
      <c r="L140" s="300"/>
      <c r="M140" s="301"/>
      <c r="N140" s="299"/>
      <c r="O140" s="139" t="s">
        <v>183</v>
      </c>
    </row>
    <row r="141" spans="1:15" ht="15" customHeight="1" x14ac:dyDescent="0.25">
      <c r="A141" s="242"/>
      <c r="B141" s="231" t="s">
        <v>21</v>
      </c>
      <c r="C141" s="290" t="s">
        <v>19</v>
      </c>
      <c r="D141" s="286" t="s">
        <v>65</v>
      </c>
      <c r="E141" s="146" t="s">
        <v>79</v>
      </c>
      <c r="F141" s="50">
        <v>50</v>
      </c>
      <c r="G141" s="50" t="s">
        <v>30</v>
      </c>
      <c r="H141" s="233">
        <v>41878</v>
      </c>
      <c r="I141" s="233">
        <v>41883</v>
      </c>
      <c r="J141" s="235"/>
      <c r="K141" s="431"/>
      <c r="L141" s="302"/>
      <c r="M141" s="303"/>
      <c r="N141" s="304"/>
      <c r="O141" s="138"/>
    </row>
    <row r="142" spans="1:15" ht="15" customHeight="1" x14ac:dyDescent="0.25">
      <c r="A142" s="242"/>
      <c r="B142" s="231" t="s">
        <v>179</v>
      </c>
      <c r="C142" s="290" t="s">
        <v>180</v>
      </c>
      <c r="D142" s="286" t="s">
        <v>65</v>
      </c>
      <c r="E142" s="146">
        <v>0</v>
      </c>
      <c r="F142" s="50" t="s">
        <v>79</v>
      </c>
      <c r="G142" s="50" t="s">
        <v>79</v>
      </c>
      <c r="H142" s="233">
        <v>41878</v>
      </c>
      <c r="I142" s="233"/>
      <c r="J142" s="235" t="s">
        <v>79</v>
      </c>
      <c r="K142" s="431"/>
      <c r="L142" s="302"/>
      <c r="M142" s="303"/>
      <c r="N142" s="304"/>
      <c r="O142" s="138"/>
    </row>
    <row r="143" spans="1:15" x14ac:dyDescent="0.25">
      <c r="A143" s="242"/>
      <c r="B143" s="231"/>
      <c r="C143" s="146"/>
      <c r="D143" s="146"/>
      <c r="E143" s="146"/>
      <c r="F143" s="50"/>
      <c r="G143" s="232"/>
      <c r="H143" s="288"/>
      <c r="I143" s="243"/>
      <c r="J143" s="245"/>
      <c r="K143" s="299"/>
      <c r="L143" s="300"/>
      <c r="M143" s="301"/>
      <c r="N143" s="299"/>
      <c r="O143" s="139"/>
    </row>
    <row r="144" spans="1:15" ht="15" customHeight="1" x14ac:dyDescent="0.25">
      <c r="A144" s="242"/>
      <c r="B144" s="231" t="s">
        <v>22</v>
      </c>
      <c r="C144" s="236" t="s">
        <v>22</v>
      </c>
      <c r="D144" s="286" t="s">
        <v>65</v>
      </c>
      <c r="E144" s="146">
        <v>7.3</v>
      </c>
      <c r="F144" s="287" t="s">
        <v>66</v>
      </c>
      <c r="G144" s="232" t="s">
        <v>30</v>
      </c>
      <c r="H144" s="233">
        <v>41878</v>
      </c>
      <c r="I144" s="233">
        <v>41883</v>
      </c>
      <c r="J144" s="235"/>
      <c r="K144" s="299"/>
      <c r="L144" s="300"/>
      <c r="M144" s="301"/>
      <c r="N144" s="299"/>
      <c r="O144" s="139" t="s">
        <v>183</v>
      </c>
    </row>
    <row r="145" spans="1:15" ht="15" customHeight="1" x14ac:dyDescent="0.25">
      <c r="A145" s="242"/>
      <c r="B145" s="231" t="s">
        <v>21</v>
      </c>
      <c r="C145" s="236" t="s">
        <v>19</v>
      </c>
      <c r="D145" s="286" t="s">
        <v>65</v>
      </c>
      <c r="E145" s="146" t="s">
        <v>79</v>
      </c>
      <c r="F145" s="50">
        <v>50</v>
      </c>
      <c r="G145" s="50" t="s">
        <v>30</v>
      </c>
      <c r="H145" s="233">
        <v>41878</v>
      </c>
      <c r="I145" s="233">
        <v>41883</v>
      </c>
      <c r="J145" s="235"/>
      <c r="K145" s="431"/>
      <c r="L145" s="302"/>
      <c r="M145" s="303"/>
      <c r="N145" s="304"/>
      <c r="O145" s="138"/>
    </row>
    <row r="146" spans="1:15" ht="15" customHeight="1" x14ac:dyDescent="0.25">
      <c r="A146" s="242"/>
      <c r="B146" s="231" t="s">
        <v>179</v>
      </c>
      <c r="C146" s="236" t="s">
        <v>180</v>
      </c>
      <c r="D146" s="286" t="s">
        <v>65</v>
      </c>
      <c r="E146" s="146">
        <v>0</v>
      </c>
      <c r="F146" s="50" t="s">
        <v>79</v>
      </c>
      <c r="G146" s="50" t="s">
        <v>79</v>
      </c>
      <c r="H146" s="233">
        <v>41878</v>
      </c>
      <c r="I146" s="233"/>
      <c r="J146" s="235" t="s">
        <v>79</v>
      </c>
      <c r="K146" s="431"/>
      <c r="L146" s="302"/>
      <c r="M146" s="303"/>
      <c r="N146" s="304"/>
      <c r="O146" s="138"/>
    </row>
    <row r="147" spans="1:15" x14ac:dyDescent="0.25">
      <c r="A147" s="242"/>
      <c r="B147" s="231"/>
      <c r="C147" s="146"/>
      <c r="D147" s="146"/>
      <c r="E147" s="146"/>
      <c r="F147" s="50"/>
      <c r="G147" s="232"/>
      <c r="H147" s="243"/>
      <c r="I147" s="243"/>
      <c r="J147" s="245"/>
      <c r="K147" s="299"/>
      <c r="L147" s="300"/>
      <c r="M147" s="301"/>
      <c r="N147" s="299"/>
      <c r="O147" s="139"/>
    </row>
    <row r="148" spans="1:15" ht="15" customHeight="1" x14ac:dyDescent="0.25">
      <c r="A148" s="242"/>
      <c r="B148" s="231" t="s">
        <v>22</v>
      </c>
      <c r="C148" s="236" t="s">
        <v>22</v>
      </c>
      <c r="D148" s="286" t="s">
        <v>65</v>
      </c>
      <c r="E148" s="146">
        <v>7.1</v>
      </c>
      <c r="F148" s="287" t="s">
        <v>66</v>
      </c>
      <c r="G148" s="232" t="s">
        <v>30</v>
      </c>
      <c r="H148" s="233">
        <v>41877</v>
      </c>
      <c r="I148" s="233">
        <v>41883</v>
      </c>
      <c r="J148" s="235"/>
      <c r="K148" s="299"/>
      <c r="L148" s="300"/>
      <c r="M148" s="301"/>
      <c r="N148" s="299"/>
      <c r="O148" s="139" t="s">
        <v>183</v>
      </c>
    </row>
    <row r="149" spans="1:15" ht="15" customHeight="1" x14ac:dyDescent="0.25">
      <c r="A149" s="242"/>
      <c r="B149" s="231" t="s">
        <v>21</v>
      </c>
      <c r="C149" s="236" t="s">
        <v>19</v>
      </c>
      <c r="D149" s="286" t="s">
        <v>65</v>
      </c>
      <c r="E149" s="146" t="s">
        <v>79</v>
      </c>
      <c r="F149" s="50">
        <v>50</v>
      </c>
      <c r="G149" s="50" t="s">
        <v>30</v>
      </c>
      <c r="H149" s="233">
        <v>41877</v>
      </c>
      <c r="I149" s="233">
        <v>41883</v>
      </c>
      <c r="J149" s="235"/>
      <c r="K149" s="431"/>
      <c r="L149" s="302"/>
      <c r="M149" s="303"/>
      <c r="N149" s="304"/>
      <c r="O149" s="138"/>
    </row>
    <row r="150" spans="1:15" ht="15" customHeight="1" x14ac:dyDescent="0.25">
      <c r="A150" s="242"/>
      <c r="B150" s="231" t="s">
        <v>179</v>
      </c>
      <c r="C150" s="236" t="s">
        <v>180</v>
      </c>
      <c r="D150" s="291" t="s">
        <v>65</v>
      </c>
      <c r="E150" s="146">
        <v>0</v>
      </c>
      <c r="F150" s="50" t="s">
        <v>79</v>
      </c>
      <c r="G150" s="50" t="s">
        <v>79</v>
      </c>
      <c r="H150" s="233">
        <v>41877</v>
      </c>
      <c r="I150" s="233"/>
      <c r="J150" s="235" t="s">
        <v>79</v>
      </c>
      <c r="K150" s="431"/>
      <c r="L150" s="302"/>
      <c r="M150" s="303"/>
      <c r="N150" s="304"/>
      <c r="O150" s="138"/>
    </row>
    <row r="151" spans="1:15" x14ac:dyDescent="0.25">
      <c r="A151" s="242"/>
      <c r="B151" s="231"/>
      <c r="C151" s="146"/>
      <c r="D151" s="236"/>
      <c r="E151" s="146"/>
      <c r="F151" s="50"/>
      <c r="G151" s="232"/>
      <c r="H151" s="243"/>
      <c r="I151" s="243"/>
      <c r="J151" s="245"/>
      <c r="K151" s="299"/>
      <c r="L151" s="300"/>
      <c r="M151" s="301"/>
      <c r="N151" s="299"/>
      <c r="O151" s="139"/>
    </row>
    <row r="152" spans="1:15" ht="15" customHeight="1" x14ac:dyDescent="0.25">
      <c r="A152" s="242"/>
      <c r="B152" s="231" t="s">
        <v>22</v>
      </c>
      <c r="C152" s="236" t="s">
        <v>22</v>
      </c>
      <c r="D152" s="291" t="s">
        <v>65</v>
      </c>
      <c r="E152" s="146">
        <v>7.2</v>
      </c>
      <c r="F152" s="287" t="s">
        <v>66</v>
      </c>
      <c r="G152" s="232" t="s">
        <v>30</v>
      </c>
      <c r="H152" s="233">
        <v>41876</v>
      </c>
      <c r="I152" s="233">
        <v>41877</v>
      </c>
      <c r="J152" s="235"/>
      <c r="K152" s="299"/>
      <c r="L152" s="300"/>
      <c r="M152" s="301"/>
      <c r="N152" s="299"/>
      <c r="O152" s="139"/>
    </row>
    <row r="153" spans="1:15" ht="15" customHeight="1" x14ac:dyDescent="0.25">
      <c r="A153" s="242"/>
      <c r="B153" s="231" t="s">
        <v>21</v>
      </c>
      <c r="C153" s="236" t="s">
        <v>19</v>
      </c>
      <c r="D153" s="286" t="s">
        <v>65</v>
      </c>
      <c r="E153" s="146">
        <v>19</v>
      </c>
      <c r="F153" s="50">
        <v>50</v>
      </c>
      <c r="G153" s="50" t="s">
        <v>30</v>
      </c>
      <c r="H153" s="233">
        <v>41876</v>
      </c>
      <c r="I153" s="233">
        <v>41877</v>
      </c>
      <c r="J153" s="235"/>
      <c r="K153" s="431"/>
      <c r="L153" s="302"/>
      <c r="M153" s="303"/>
      <c r="N153" s="304"/>
      <c r="O153" s="138"/>
    </row>
    <row r="154" spans="1:15" ht="15" customHeight="1" x14ac:dyDescent="0.25">
      <c r="A154" s="242"/>
      <c r="B154" s="231" t="s">
        <v>179</v>
      </c>
      <c r="C154" s="236" t="s">
        <v>180</v>
      </c>
      <c r="D154" s="286" t="s">
        <v>65</v>
      </c>
      <c r="E154" s="146">
        <v>1320000</v>
      </c>
      <c r="F154" s="50" t="s">
        <v>79</v>
      </c>
      <c r="G154" s="50" t="s">
        <v>79</v>
      </c>
      <c r="H154" s="233">
        <v>41876</v>
      </c>
      <c r="I154" s="233"/>
      <c r="J154" s="235" t="s">
        <v>79</v>
      </c>
      <c r="K154" s="431"/>
      <c r="L154" s="302"/>
      <c r="M154" s="303"/>
      <c r="N154" s="304"/>
      <c r="O154" s="138"/>
    </row>
    <row r="155" spans="1:15" x14ac:dyDescent="0.25">
      <c r="A155" s="242"/>
      <c r="B155" s="231"/>
      <c r="C155" s="146"/>
      <c r="D155" s="146"/>
      <c r="E155" s="146"/>
      <c r="F155" s="50"/>
      <c r="G155" s="232"/>
      <c r="H155" s="243"/>
      <c r="I155" s="243"/>
      <c r="J155" s="245"/>
      <c r="K155" s="299"/>
      <c r="L155" s="300"/>
      <c r="M155" s="301"/>
      <c r="N155" s="299"/>
      <c r="O155" s="139"/>
    </row>
    <row r="156" spans="1:15" ht="15" customHeight="1" x14ac:dyDescent="0.25">
      <c r="A156" s="242"/>
      <c r="B156" s="231" t="s">
        <v>22</v>
      </c>
      <c r="C156" s="236" t="s">
        <v>22</v>
      </c>
      <c r="D156" s="286" t="s">
        <v>65</v>
      </c>
      <c r="E156" s="146">
        <v>7.2</v>
      </c>
      <c r="F156" s="287" t="s">
        <v>66</v>
      </c>
      <c r="G156" s="232" t="s">
        <v>30</v>
      </c>
      <c r="H156" s="233">
        <v>41890</v>
      </c>
      <c r="I156" s="233">
        <v>41892</v>
      </c>
      <c r="J156" s="235"/>
      <c r="K156" s="299"/>
      <c r="L156" s="300"/>
      <c r="M156" s="301"/>
      <c r="N156" s="299"/>
      <c r="O156" s="139"/>
    </row>
    <row r="157" spans="1:15" ht="15" customHeight="1" x14ac:dyDescent="0.25">
      <c r="A157" s="242"/>
      <c r="B157" s="231" t="s">
        <v>21</v>
      </c>
      <c r="C157" s="236" t="s">
        <v>19</v>
      </c>
      <c r="D157" s="286" t="s">
        <v>65</v>
      </c>
      <c r="E157" s="146">
        <v>24</v>
      </c>
      <c r="F157" s="50">
        <v>50</v>
      </c>
      <c r="G157" s="50" t="s">
        <v>30</v>
      </c>
      <c r="H157" s="233">
        <v>41890</v>
      </c>
      <c r="I157" s="233">
        <v>41892</v>
      </c>
      <c r="J157" s="235"/>
      <c r="K157" s="431"/>
      <c r="L157" s="302"/>
      <c r="M157" s="303"/>
      <c r="N157" s="304"/>
      <c r="O157" s="138"/>
    </row>
    <row r="158" spans="1:15" ht="15" customHeight="1" x14ac:dyDescent="0.25">
      <c r="A158" s="242"/>
      <c r="B158" s="231" t="s">
        <v>179</v>
      </c>
      <c r="C158" s="236" t="s">
        <v>180</v>
      </c>
      <c r="D158" s="286" t="s">
        <v>65</v>
      </c>
      <c r="E158" s="146">
        <v>1320000</v>
      </c>
      <c r="F158" s="50" t="s">
        <v>79</v>
      </c>
      <c r="G158" s="50" t="s">
        <v>79</v>
      </c>
      <c r="H158" s="233">
        <v>41890</v>
      </c>
      <c r="I158" s="233"/>
      <c r="J158" s="235" t="s">
        <v>79</v>
      </c>
      <c r="K158" s="431"/>
      <c r="L158" s="302"/>
      <c r="M158" s="303"/>
      <c r="N158" s="304"/>
      <c r="O158" s="138"/>
    </row>
    <row r="159" spans="1:15" x14ac:dyDescent="0.25">
      <c r="A159" s="242"/>
      <c r="B159" s="231"/>
      <c r="C159" s="146"/>
      <c r="D159" s="146"/>
      <c r="E159" s="146"/>
      <c r="F159" s="50"/>
      <c r="G159" s="232"/>
      <c r="H159" s="243"/>
      <c r="I159" s="243"/>
      <c r="J159" s="245"/>
      <c r="K159" s="299"/>
      <c r="L159" s="300"/>
      <c r="M159" s="301"/>
      <c r="N159" s="299"/>
      <c r="O159" s="139"/>
    </row>
    <row r="160" spans="1:15" ht="15" customHeight="1" x14ac:dyDescent="0.25">
      <c r="A160" s="242"/>
      <c r="B160" s="231" t="s">
        <v>22</v>
      </c>
      <c r="C160" s="236" t="s">
        <v>22</v>
      </c>
      <c r="D160" s="286" t="s">
        <v>65</v>
      </c>
      <c r="E160" s="146">
        <v>7.3</v>
      </c>
      <c r="F160" s="287" t="s">
        <v>66</v>
      </c>
      <c r="G160" s="232" t="s">
        <v>30</v>
      </c>
      <c r="H160" s="233">
        <v>41891</v>
      </c>
      <c r="I160" s="233">
        <v>41892</v>
      </c>
      <c r="J160" s="235"/>
      <c r="K160" s="299"/>
      <c r="L160" s="300"/>
      <c r="M160" s="301"/>
      <c r="N160" s="299"/>
      <c r="O160" s="139"/>
    </row>
    <row r="161" spans="1:15" ht="15" customHeight="1" x14ac:dyDescent="0.25">
      <c r="A161" s="242"/>
      <c r="B161" s="231" t="s">
        <v>21</v>
      </c>
      <c r="C161" s="236" t="s">
        <v>19</v>
      </c>
      <c r="D161" s="286" t="s">
        <v>65</v>
      </c>
      <c r="E161" s="146">
        <v>34</v>
      </c>
      <c r="F161" s="50">
        <v>50</v>
      </c>
      <c r="G161" s="50" t="s">
        <v>30</v>
      </c>
      <c r="H161" s="233">
        <v>41891</v>
      </c>
      <c r="I161" s="233">
        <v>41892</v>
      </c>
      <c r="J161" s="235"/>
      <c r="K161" s="431"/>
      <c r="L161" s="302"/>
      <c r="M161" s="303"/>
      <c r="N161" s="304"/>
      <c r="O161" s="138"/>
    </row>
    <row r="162" spans="1:15" ht="15" customHeight="1" x14ac:dyDescent="0.25">
      <c r="A162" s="242"/>
      <c r="B162" s="231" t="s">
        <v>179</v>
      </c>
      <c r="C162" s="236" t="s">
        <v>180</v>
      </c>
      <c r="D162" s="286" t="s">
        <v>65</v>
      </c>
      <c r="E162" s="146">
        <v>1188000</v>
      </c>
      <c r="F162" s="50" t="s">
        <v>79</v>
      </c>
      <c r="G162" s="50" t="s">
        <v>79</v>
      </c>
      <c r="H162" s="233">
        <v>41891</v>
      </c>
      <c r="I162" s="233"/>
      <c r="J162" s="235" t="s">
        <v>79</v>
      </c>
      <c r="K162" s="431"/>
      <c r="L162" s="302"/>
      <c r="M162" s="303"/>
      <c r="N162" s="304"/>
      <c r="O162" s="138"/>
    </row>
    <row r="163" spans="1:15" x14ac:dyDescent="0.25">
      <c r="A163" s="242"/>
      <c r="B163" s="231"/>
      <c r="C163" s="146"/>
      <c r="D163" s="146"/>
      <c r="E163" s="146"/>
      <c r="F163" s="50"/>
      <c r="G163" s="232"/>
      <c r="H163" s="243"/>
      <c r="I163" s="243"/>
      <c r="J163" s="245"/>
      <c r="K163" s="299"/>
      <c r="L163" s="300"/>
      <c r="M163" s="301"/>
      <c r="N163" s="299"/>
      <c r="O163" s="139"/>
    </row>
    <row r="164" spans="1:15" ht="15" customHeight="1" x14ac:dyDescent="0.25">
      <c r="A164" s="242"/>
      <c r="B164" s="231" t="s">
        <v>22</v>
      </c>
      <c r="C164" s="236" t="s">
        <v>22</v>
      </c>
      <c r="D164" s="286" t="s">
        <v>65</v>
      </c>
      <c r="E164" s="146">
        <v>7.3</v>
      </c>
      <c r="F164" s="287" t="s">
        <v>66</v>
      </c>
      <c r="G164" s="232" t="s">
        <v>30</v>
      </c>
      <c r="H164" s="233">
        <v>41892</v>
      </c>
      <c r="I164" s="233">
        <v>41892</v>
      </c>
      <c r="J164" s="235"/>
      <c r="K164" s="299"/>
      <c r="L164" s="300"/>
      <c r="M164" s="301"/>
      <c r="N164" s="299"/>
      <c r="O164" s="139"/>
    </row>
    <row r="165" spans="1:15" ht="15" customHeight="1" x14ac:dyDescent="0.25">
      <c r="A165" s="242"/>
      <c r="B165" s="231" t="s">
        <v>21</v>
      </c>
      <c r="C165" s="236" t="s">
        <v>19</v>
      </c>
      <c r="D165" s="286" t="s">
        <v>65</v>
      </c>
      <c r="E165" s="146">
        <v>49</v>
      </c>
      <c r="F165" s="50">
        <v>50</v>
      </c>
      <c r="G165" s="50" t="s">
        <v>30</v>
      </c>
      <c r="H165" s="237">
        <v>41892</v>
      </c>
      <c r="I165" s="233">
        <v>41892</v>
      </c>
      <c r="J165" s="235"/>
      <c r="K165" s="431"/>
      <c r="L165" s="302"/>
      <c r="M165" s="303"/>
      <c r="N165" s="304"/>
      <c r="O165" s="138"/>
    </row>
    <row r="166" spans="1:15" ht="15" customHeight="1" x14ac:dyDescent="0.25">
      <c r="A166" s="242"/>
      <c r="B166" s="231" t="s">
        <v>179</v>
      </c>
      <c r="C166" s="236" t="s">
        <v>180</v>
      </c>
      <c r="D166" s="286" t="s">
        <v>65</v>
      </c>
      <c r="E166" s="146">
        <v>48000</v>
      </c>
      <c r="F166" s="50" t="s">
        <v>79</v>
      </c>
      <c r="G166" s="50" t="s">
        <v>79</v>
      </c>
      <c r="H166" s="233">
        <v>41892</v>
      </c>
      <c r="I166" s="233"/>
      <c r="J166" s="235" t="s">
        <v>79</v>
      </c>
      <c r="K166" s="431"/>
      <c r="L166" s="302"/>
      <c r="M166" s="303"/>
      <c r="N166" s="304"/>
      <c r="O166" s="138"/>
    </row>
    <row r="167" spans="1:15" x14ac:dyDescent="0.25">
      <c r="A167" s="242"/>
      <c r="B167" s="231"/>
      <c r="C167" s="146"/>
      <c r="D167" s="146"/>
      <c r="E167" s="146"/>
      <c r="F167" s="50"/>
      <c r="G167" s="232"/>
      <c r="H167" s="243"/>
      <c r="I167" s="243"/>
      <c r="J167" s="245"/>
      <c r="K167" s="299"/>
      <c r="L167" s="300"/>
      <c r="M167" s="301"/>
      <c r="N167" s="299"/>
      <c r="O167" s="139"/>
    </row>
    <row r="168" spans="1:15" ht="15" customHeight="1" x14ac:dyDescent="0.25">
      <c r="A168" s="242"/>
      <c r="B168" s="231" t="s">
        <v>22</v>
      </c>
      <c r="C168" s="236" t="s">
        <v>22</v>
      </c>
      <c r="D168" s="286" t="s">
        <v>65</v>
      </c>
      <c r="E168" s="146">
        <v>7.1</v>
      </c>
      <c r="F168" s="287" t="s">
        <v>66</v>
      </c>
      <c r="G168" s="232" t="s">
        <v>30</v>
      </c>
      <c r="H168" s="233">
        <v>41905</v>
      </c>
      <c r="I168" s="233">
        <v>41906</v>
      </c>
      <c r="J168" s="235"/>
      <c r="K168" s="299"/>
      <c r="L168" s="300"/>
      <c r="M168" s="301"/>
      <c r="N168" s="299"/>
      <c r="O168" s="139"/>
    </row>
    <row r="169" spans="1:15" ht="15" customHeight="1" x14ac:dyDescent="0.25">
      <c r="A169" s="242"/>
      <c r="B169" s="231" t="s">
        <v>21</v>
      </c>
      <c r="C169" s="236" t="s">
        <v>19</v>
      </c>
      <c r="D169" s="286" t="s">
        <v>65</v>
      </c>
      <c r="E169" s="146">
        <v>7</v>
      </c>
      <c r="F169" s="50">
        <v>50</v>
      </c>
      <c r="G169" s="50" t="s">
        <v>30</v>
      </c>
      <c r="H169" s="233">
        <v>41905</v>
      </c>
      <c r="I169" s="233">
        <v>41906</v>
      </c>
      <c r="J169" s="235"/>
      <c r="K169" s="431"/>
      <c r="L169" s="302"/>
      <c r="M169" s="303"/>
      <c r="N169" s="304"/>
      <c r="O169" s="138"/>
    </row>
    <row r="170" spans="1:15" ht="15" customHeight="1" x14ac:dyDescent="0.25">
      <c r="A170" s="242"/>
      <c r="B170" s="231" t="s">
        <v>179</v>
      </c>
      <c r="C170" s="236" t="s">
        <v>180</v>
      </c>
      <c r="D170" s="286" t="s">
        <v>65</v>
      </c>
      <c r="E170" s="146">
        <v>1248000</v>
      </c>
      <c r="F170" s="50" t="s">
        <v>79</v>
      </c>
      <c r="G170" s="50" t="s">
        <v>79</v>
      </c>
      <c r="H170" s="233">
        <v>41905</v>
      </c>
      <c r="I170" s="233"/>
      <c r="J170" s="235" t="s">
        <v>79</v>
      </c>
      <c r="K170" s="431"/>
      <c r="L170" s="302"/>
      <c r="M170" s="303"/>
      <c r="N170" s="304"/>
      <c r="O170" s="138"/>
    </row>
    <row r="171" spans="1:15" x14ac:dyDescent="0.25">
      <c r="A171" s="242"/>
      <c r="B171" s="231"/>
      <c r="C171" s="146"/>
      <c r="D171" s="146"/>
      <c r="E171" s="146"/>
      <c r="F171" s="50"/>
      <c r="G171" s="232"/>
      <c r="H171" s="243"/>
      <c r="I171" s="288"/>
      <c r="J171" s="245"/>
      <c r="K171" s="299"/>
      <c r="L171" s="300"/>
      <c r="M171" s="301"/>
      <c r="N171" s="299"/>
      <c r="O171" s="139"/>
    </row>
    <row r="172" spans="1:15" ht="15" customHeight="1" x14ac:dyDescent="0.25">
      <c r="A172" s="242"/>
      <c r="B172" s="231" t="s">
        <v>22</v>
      </c>
      <c r="C172" s="236" t="s">
        <v>22</v>
      </c>
      <c r="D172" s="286" t="s">
        <v>65</v>
      </c>
      <c r="E172" s="146">
        <v>7.3</v>
      </c>
      <c r="F172" s="287" t="s">
        <v>66</v>
      </c>
      <c r="G172" s="232" t="s">
        <v>30</v>
      </c>
      <c r="H172" s="233">
        <v>41906</v>
      </c>
      <c r="I172" s="233">
        <v>41933</v>
      </c>
      <c r="J172" s="235"/>
      <c r="K172" s="299"/>
      <c r="L172" s="300"/>
      <c r="M172" s="301"/>
      <c r="N172" s="299"/>
      <c r="O172" s="139"/>
    </row>
    <row r="173" spans="1:15" ht="15" customHeight="1" x14ac:dyDescent="0.25">
      <c r="A173" s="242"/>
      <c r="B173" s="231" t="s">
        <v>21</v>
      </c>
      <c r="C173" s="236" t="s">
        <v>19</v>
      </c>
      <c r="D173" s="286" t="s">
        <v>65</v>
      </c>
      <c r="E173" s="146">
        <v>5</v>
      </c>
      <c r="F173" s="50">
        <v>50</v>
      </c>
      <c r="G173" s="50" t="s">
        <v>30</v>
      </c>
      <c r="H173" s="233">
        <v>41906</v>
      </c>
      <c r="I173" s="233">
        <v>41933</v>
      </c>
      <c r="J173" s="235"/>
      <c r="K173" s="431"/>
      <c r="L173" s="302"/>
      <c r="M173" s="303"/>
      <c r="N173" s="304"/>
      <c r="O173" s="138"/>
    </row>
    <row r="174" spans="1:15" ht="15" customHeight="1" x14ac:dyDescent="0.25">
      <c r="A174" s="242"/>
      <c r="B174" s="231" t="s">
        <v>179</v>
      </c>
      <c r="C174" s="236" t="s">
        <v>180</v>
      </c>
      <c r="D174" s="286" t="s">
        <v>65</v>
      </c>
      <c r="E174" s="146">
        <v>1872000</v>
      </c>
      <c r="F174" s="50" t="s">
        <v>79</v>
      </c>
      <c r="G174" s="50" t="s">
        <v>79</v>
      </c>
      <c r="H174" s="233">
        <v>41906</v>
      </c>
      <c r="I174" s="233"/>
      <c r="J174" s="235" t="s">
        <v>79</v>
      </c>
      <c r="K174" s="431"/>
      <c r="L174" s="302"/>
      <c r="M174" s="303"/>
      <c r="N174" s="304"/>
      <c r="O174" s="138"/>
    </row>
    <row r="175" spans="1:15" x14ac:dyDescent="0.25">
      <c r="A175" s="242"/>
      <c r="B175" s="231"/>
      <c r="C175" s="146"/>
      <c r="D175" s="146"/>
      <c r="E175" s="146"/>
      <c r="F175" s="50"/>
      <c r="G175" s="232"/>
      <c r="H175" s="243"/>
      <c r="I175" s="243"/>
      <c r="J175" s="245"/>
      <c r="K175" s="315"/>
      <c r="L175" s="300"/>
      <c r="M175" s="301"/>
      <c r="N175" s="299"/>
      <c r="O175" s="139"/>
    </row>
    <row r="176" spans="1:15" ht="15" customHeight="1" x14ac:dyDescent="0.25">
      <c r="A176" s="242"/>
      <c r="B176" s="231" t="s">
        <v>22</v>
      </c>
      <c r="C176" s="236" t="s">
        <v>22</v>
      </c>
      <c r="D176" s="286" t="s">
        <v>65</v>
      </c>
      <c r="E176" s="146">
        <v>7.4</v>
      </c>
      <c r="F176" s="287" t="s">
        <v>66</v>
      </c>
      <c r="G176" s="232" t="s">
        <v>30</v>
      </c>
      <c r="H176" s="233">
        <v>41911</v>
      </c>
      <c r="I176" s="233">
        <v>41933</v>
      </c>
      <c r="J176" s="235"/>
      <c r="K176" s="299"/>
      <c r="L176" s="300"/>
      <c r="M176" s="301"/>
      <c r="N176" s="299"/>
      <c r="O176" s="139"/>
    </row>
    <row r="177" spans="1:15" ht="15" customHeight="1" x14ac:dyDescent="0.25">
      <c r="A177" s="242"/>
      <c r="B177" s="231" t="s">
        <v>21</v>
      </c>
      <c r="C177" s="236" t="s">
        <v>19</v>
      </c>
      <c r="D177" s="286" t="s">
        <v>65</v>
      </c>
      <c r="E177" s="146">
        <v>5</v>
      </c>
      <c r="F177" s="50">
        <v>50</v>
      </c>
      <c r="G177" s="50" t="s">
        <v>30</v>
      </c>
      <c r="H177" s="233">
        <v>41911</v>
      </c>
      <c r="I177" s="233">
        <v>41933</v>
      </c>
      <c r="J177" s="235"/>
      <c r="K177" s="431"/>
      <c r="L177" s="302"/>
      <c r="M177" s="303"/>
      <c r="N177" s="304"/>
      <c r="O177" s="138"/>
    </row>
    <row r="178" spans="1:15" ht="15" customHeight="1" x14ac:dyDescent="0.25">
      <c r="A178" s="242"/>
      <c r="B178" s="231" t="s">
        <v>179</v>
      </c>
      <c r="C178" s="236" t="s">
        <v>180</v>
      </c>
      <c r="D178" s="286" t="s">
        <v>65</v>
      </c>
      <c r="E178" s="146">
        <f>20*1800*60</f>
        <v>2160000</v>
      </c>
      <c r="F178" s="50" t="s">
        <v>79</v>
      </c>
      <c r="G178" s="50" t="s">
        <v>79</v>
      </c>
      <c r="H178" s="233"/>
      <c r="I178" s="233"/>
      <c r="J178" s="235" t="s">
        <v>79</v>
      </c>
      <c r="K178" s="431"/>
      <c r="L178" s="302"/>
      <c r="M178" s="303"/>
      <c r="N178" s="304"/>
      <c r="O178" s="138"/>
    </row>
    <row r="179" spans="1:15" x14ac:dyDescent="0.25">
      <c r="A179" s="242"/>
      <c r="B179" s="231"/>
      <c r="C179" s="146"/>
      <c r="D179" s="146"/>
      <c r="E179" s="146"/>
      <c r="F179" s="50"/>
      <c r="G179" s="232"/>
      <c r="H179" s="243"/>
      <c r="I179" s="243"/>
      <c r="J179" s="245"/>
      <c r="K179" s="299"/>
      <c r="L179" s="300"/>
      <c r="M179" s="301"/>
      <c r="N179" s="299"/>
      <c r="O179" s="139"/>
    </row>
    <row r="180" spans="1:15" ht="15" customHeight="1" x14ac:dyDescent="0.25">
      <c r="A180" s="242"/>
      <c r="B180" s="231" t="s">
        <v>22</v>
      </c>
      <c r="C180" s="236" t="s">
        <v>22</v>
      </c>
      <c r="D180" s="286" t="s">
        <v>65</v>
      </c>
      <c r="E180" s="146">
        <v>7.6</v>
      </c>
      <c r="F180" s="287" t="s">
        <v>66</v>
      </c>
      <c r="G180" s="232" t="s">
        <v>30</v>
      </c>
      <c r="H180" s="233">
        <v>41932</v>
      </c>
      <c r="I180" s="233">
        <v>41933</v>
      </c>
      <c r="J180" s="235"/>
      <c r="K180" s="299"/>
      <c r="L180" s="300"/>
      <c r="M180" s="301"/>
      <c r="N180" s="299"/>
      <c r="O180" s="139"/>
    </row>
    <row r="181" spans="1:15" ht="15" customHeight="1" x14ac:dyDescent="0.25">
      <c r="A181" s="242"/>
      <c r="B181" s="231" t="s">
        <v>21</v>
      </c>
      <c r="C181" s="236" t="s">
        <v>19</v>
      </c>
      <c r="D181" s="289" t="s">
        <v>65</v>
      </c>
      <c r="E181" s="146">
        <v>18</v>
      </c>
      <c r="F181" s="50">
        <v>50</v>
      </c>
      <c r="G181" s="50" t="s">
        <v>30</v>
      </c>
      <c r="H181" s="233">
        <v>41932</v>
      </c>
      <c r="I181" s="233">
        <v>41933</v>
      </c>
      <c r="J181" s="235"/>
      <c r="K181" s="431"/>
      <c r="L181" s="302"/>
      <c r="M181" s="303"/>
      <c r="N181" s="304"/>
      <c r="O181" s="138"/>
    </row>
    <row r="182" spans="1:15" ht="15" customHeight="1" x14ac:dyDescent="0.25">
      <c r="A182" s="242"/>
      <c r="B182" s="231" t="s">
        <v>179</v>
      </c>
      <c r="C182" s="236" t="s">
        <v>180</v>
      </c>
      <c r="D182" s="291" t="s">
        <v>65</v>
      </c>
      <c r="E182" s="146"/>
      <c r="F182" s="50" t="s">
        <v>79</v>
      </c>
      <c r="G182" s="50" t="s">
        <v>79</v>
      </c>
      <c r="H182" s="233">
        <v>41932</v>
      </c>
      <c r="I182" s="233"/>
      <c r="J182" s="235" t="s">
        <v>79</v>
      </c>
      <c r="K182" s="431"/>
      <c r="L182" s="302"/>
      <c r="M182" s="303"/>
      <c r="N182" s="304"/>
      <c r="O182" s="138"/>
    </row>
    <row r="183" spans="1:15" x14ac:dyDescent="0.25">
      <c r="A183" s="242"/>
      <c r="B183" s="231"/>
      <c r="C183" s="146"/>
      <c r="D183" s="146"/>
      <c r="E183" s="146"/>
      <c r="F183" s="50"/>
      <c r="G183" s="232"/>
      <c r="H183" s="243"/>
      <c r="I183" s="243"/>
      <c r="J183" s="245"/>
      <c r="K183" s="299"/>
      <c r="L183" s="300"/>
      <c r="M183" s="301"/>
      <c r="N183" s="299"/>
      <c r="O183" s="139"/>
    </row>
    <row r="184" spans="1:15" ht="15" customHeight="1" x14ac:dyDescent="0.25">
      <c r="A184" s="242"/>
      <c r="B184" s="231" t="s">
        <v>22</v>
      </c>
      <c r="C184" s="236" t="s">
        <v>22</v>
      </c>
      <c r="D184" s="240" t="s">
        <v>65</v>
      </c>
      <c r="E184" s="146">
        <v>7.8</v>
      </c>
      <c r="F184" s="287" t="s">
        <v>66</v>
      </c>
      <c r="G184" s="232" t="s">
        <v>30</v>
      </c>
      <c r="H184" s="233">
        <v>41932</v>
      </c>
      <c r="I184" s="233">
        <v>41933</v>
      </c>
      <c r="J184" s="235"/>
      <c r="K184" s="299"/>
      <c r="L184" s="300"/>
      <c r="M184" s="301"/>
      <c r="N184" s="299"/>
      <c r="O184" s="139"/>
    </row>
    <row r="185" spans="1:15" ht="15" customHeight="1" x14ac:dyDescent="0.25">
      <c r="A185" s="242"/>
      <c r="B185" s="231" t="s">
        <v>21</v>
      </c>
      <c r="C185" s="236" t="s">
        <v>19</v>
      </c>
      <c r="D185" s="286" t="s">
        <v>65</v>
      </c>
      <c r="E185" s="146">
        <v>24</v>
      </c>
      <c r="F185" s="50">
        <v>50</v>
      </c>
      <c r="G185" s="50" t="s">
        <v>30</v>
      </c>
      <c r="H185" s="233">
        <v>41932</v>
      </c>
      <c r="I185" s="233">
        <v>41933</v>
      </c>
      <c r="J185" s="235"/>
      <c r="K185" s="431"/>
      <c r="L185" s="302"/>
      <c r="M185" s="303"/>
      <c r="N185" s="304"/>
      <c r="O185" s="138"/>
    </row>
    <row r="186" spans="1:15" ht="15" customHeight="1" x14ac:dyDescent="0.25">
      <c r="A186" s="242"/>
      <c r="B186" s="231" t="s">
        <v>179</v>
      </c>
      <c r="C186" s="236" t="s">
        <v>180</v>
      </c>
      <c r="D186" s="291" t="s">
        <v>65</v>
      </c>
      <c r="E186" s="146">
        <v>936000</v>
      </c>
      <c r="F186" s="50" t="s">
        <v>79</v>
      </c>
      <c r="G186" s="50" t="s">
        <v>79</v>
      </c>
      <c r="H186" s="233">
        <v>41932</v>
      </c>
      <c r="I186" s="233"/>
      <c r="J186" s="235" t="s">
        <v>79</v>
      </c>
      <c r="K186" s="431"/>
      <c r="L186" s="302"/>
      <c r="M186" s="303"/>
      <c r="N186" s="304"/>
      <c r="O186" s="138"/>
    </row>
    <row r="187" spans="1:15" x14ac:dyDescent="0.25">
      <c r="A187" s="242"/>
      <c r="B187" s="231"/>
      <c r="C187" s="146"/>
      <c r="D187" s="146"/>
      <c r="E187" s="146"/>
      <c r="F187" s="50"/>
      <c r="G187" s="232"/>
      <c r="H187" s="243"/>
      <c r="I187" s="243"/>
      <c r="J187" s="245"/>
      <c r="K187" s="299"/>
      <c r="L187" s="436"/>
      <c r="M187" s="301"/>
      <c r="N187" s="299"/>
      <c r="O187" s="139"/>
    </row>
    <row r="188" spans="1:15" ht="15" customHeight="1" x14ac:dyDescent="0.25">
      <c r="A188" s="242"/>
      <c r="B188" s="231" t="s">
        <v>22</v>
      </c>
      <c r="C188" s="236" t="s">
        <v>22</v>
      </c>
      <c r="D188" s="286" t="s">
        <v>65</v>
      </c>
      <c r="E188" s="146">
        <v>7.4</v>
      </c>
      <c r="F188" s="287" t="s">
        <v>66</v>
      </c>
      <c r="G188" s="232" t="s">
        <v>30</v>
      </c>
      <c r="H188" s="233">
        <v>41933</v>
      </c>
      <c r="I188" s="233">
        <v>41934</v>
      </c>
      <c r="J188" s="235"/>
      <c r="K188" s="299"/>
      <c r="L188" s="312"/>
      <c r="M188" s="301"/>
      <c r="N188" s="299"/>
      <c r="O188" s="139"/>
    </row>
    <row r="189" spans="1:15" ht="15" customHeight="1" x14ac:dyDescent="0.25">
      <c r="A189" s="242"/>
      <c r="B189" s="231" t="s">
        <v>21</v>
      </c>
      <c r="C189" s="236" t="s">
        <v>19</v>
      </c>
      <c r="D189" s="286" t="s">
        <v>65</v>
      </c>
      <c r="E189" s="146">
        <v>5</v>
      </c>
      <c r="F189" s="50">
        <v>50</v>
      </c>
      <c r="G189" s="50" t="s">
        <v>30</v>
      </c>
      <c r="H189" s="233">
        <v>41933</v>
      </c>
      <c r="I189" s="233">
        <v>41934</v>
      </c>
      <c r="J189" s="235"/>
      <c r="K189" s="431"/>
      <c r="L189" s="302"/>
      <c r="M189" s="303"/>
      <c r="N189" s="304"/>
      <c r="O189" s="138"/>
    </row>
    <row r="190" spans="1:15" ht="15" customHeight="1" x14ac:dyDescent="0.25">
      <c r="A190" s="242"/>
      <c r="B190" s="231" t="s">
        <v>179</v>
      </c>
      <c r="C190" s="236" t="s">
        <v>180</v>
      </c>
      <c r="D190" s="286" t="s">
        <v>65</v>
      </c>
      <c r="E190" s="146">
        <v>1248000</v>
      </c>
      <c r="F190" s="50" t="s">
        <v>79</v>
      </c>
      <c r="G190" s="50" t="s">
        <v>79</v>
      </c>
      <c r="H190" s="233">
        <v>41933</v>
      </c>
      <c r="I190" s="233"/>
      <c r="J190" s="235" t="s">
        <v>79</v>
      </c>
      <c r="K190" s="431"/>
      <c r="L190" s="302"/>
      <c r="M190" s="303"/>
      <c r="N190" s="304"/>
      <c r="O190" s="138"/>
    </row>
    <row r="191" spans="1:15" x14ac:dyDescent="0.25">
      <c r="A191" s="242"/>
      <c r="B191" s="231"/>
      <c r="C191" s="146"/>
      <c r="D191" s="146"/>
      <c r="E191" s="146"/>
      <c r="F191" s="50"/>
      <c r="G191" s="232"/>
      <c r="H191" s="243"/>
      <c r="I191" s="243"/>
      <c r="J191" s="245"/>
      <c r="K191" s="299"/>
      <c r="L191" s="300"/>
      <c r="M191" s="301"/>
      <c r="N191" s="315"/>
      <c r="O191" s="139"/>
    </row>
    <row r="192" spans="1:15" ht="15" customHeight="1" x14ac:dyDescent="0.25">
      <c r="A192" s="242"/>
      <c r="B192" s="231" t="s">
        <v>22</v>
      </c>
      <c r="C192" s="236" t="s">
        <v>22</v>
      </c>
      <c r="D192" s="286" t="s">
        <v>65</v>
      </c>
      <c r="E192" s="236">
        <v>7.4</v>
      </c>
      <c r="F192" s="287" t="s">
        <v>66</v>
      </c>
      <c r="G192" s="232" t="s">
        <v>30</v>
      </c>
      <c r="H192" s="233">
        <v>41934</v>
      </c>
      <c r="I192" s="233">
        <v>41935</v>
      </c>
      <c r="J192" s="235"/>
      <c r="K192" s="299"/>
      <c r="L192" s="300"/>
      <c r="M192" s="301"/>
      <c r="N192" s="299"/>
      <c r="O192" s="139"/>
    </row>
    <row r="193" spans="1:15" ht="15" customHeight="1" x14ac:dyDescent="0.25">
      <c r="A193" s="242"/>
      <c r="B193" s="231" t="s">
        <v>21</v>
      </c>
      <c r="C193" s="236" t="s">
        <v>19</v>
      </c>
      <c r="D193" s="286" t="s">
        <v>65</v>
      </c>
      <c r="E193" s="146">
        <v>5</v>
      </c>
      <c r="F193" s="50">
        <v>50</v>
      </c>
      <c r="G193" s="50" t="s">
        <v>30</v>
      </c>
      <c r="H193" s="233">
        <v>41934</v>
      </c>
      <c r="I193" s="233">
        <v>41935</v>
      </c>
      <c r="J193" s="235"/>
      <c r="K193" s="431"/>
      <c r="L193" s="302"/>
      <c r="M193" s="303"/>
      <c r="N193" s="446"/>
      <c r="O193" s="138"/>
    </row>
    <row r="194" spans="1:15" ht="15" customHeight="1" x14ac:dyDescent="0.25">
      <c r="A194" s="242"/>
      <c r="B194" s="231" t="s">
        <v>179</v>
      </c>
      <c r="C194" s="236" t="s">
        <v>180</v>
      </c>
      <c r="D194" s="286" t="s">
        <v>65</v>
      </c>
      <c r="E194" s="146"/>
      <c r="F194" s="50" t="s">
        <v>79</v>
      </c>
      <c r="G194" s="50" t="s">
        <v>79</v>
      </c>
      <c r="H194" s="237"/>
      <c r="I194" s="233"/>
      <c r="J194" s="235" t="s">
        <v>79</v>
      </c>
      <c r="K194" s="431"/>
      <c r="L194" s="302"/>
      <c r="M194" s="303"/>
      <c r="N194" s="304"/>
      <c r="O194" s="138"/>
    </row>
    <row r="195" spans="1:15" x14ac:dyDescent="0.25">
      <c r="A195" s="242"/>
      <c r="B195" s="231"/>
      <c r="C195" s="146"/>
      <c r="D195" s="146"/>
      <c r="E195" s="146"/>
      <c r="F195" s="50"/>
      <c r="G195" s="232"/>
      <c r="H195" s="243"/>
      <c r="I195" s="243"/>
      <c r="J195" s="245"/>
      <c r="K195" s="299"/>
      <c r="L195" s="300"/>
      <c r="M195" s="301"/>
      <c r="N195" s="299"/>
      <c r="O195" s="139"/>
    </row>
    <row r="196" spans="1:15" ht="15" customHeight="1" x14ac:dyDescent="0.25">
      <c r="A196" s="242"/>
      <c r="B196" s="231" t="s">
        <v>22</v>
      </c>
      <c r="C196" s="236" t="s">
        <v>22</v>
      </c>
      <c r="D196" s="286" t="s">
        <v>65</v>
      </c>
      <c r="E196" s="146">
        <v>6.8</v>
      </c>
      <c r="F196" s="287" t="s">
        <v>66</v>
      </c>
      <c r="G196" s="232" t="s">
        <v>30</v>
      </c>
      <c r="H196" s="233">
        <v>41934</v>
      </c>
      <c r="I196" s="233">
        <v>41935</v>
      </c>
      <c r="J196" s="237"/>
      <c r="K196" s="299"/>
      <c r="L196" s="300"/>
      <c r="M196" s="301"/>
      <c r="N196" s="299"/>
      <c r="O196" s="139"/>
    </row>
    <row r="197" spans="1:15" ht="15" customHeight="1" x14ac:dyDescent="0.25">
      <c r="A197" s="242"/>
      <c r="B197" s="231" t="s">
        <v>21</v>
      </c>
      <c r="C197" s="236" t="s">
        <v>19</v>
      </c>
      <c r="D197" s="286" t="s">
        <v>65</v>
      </c>
      <c r="E197" s="146">
        <v>28</v>
      </c>
      <c r="F197" s="50">
        <v>50</v>
      </c>
      <c r="G197" s="50" t="s">
        <v>30</v>
      </c>
      <c r="H197" s="233">
        <v>41934</v>
      </c>
      <c r="I197" s="233">
        <v>41935</v>
      </c>
      <c r="J197" s="235"/>
      <c r="K197" s="431"/>
      <c r="L197" s="302"/>
      <c r="M197" s="303"/>
      <c r="N197" s="304"/>
      <c r="O197" s="138"/>
    </row>
    <row r="198" spans="1:15" ht="15" customHeight="1" x14ac:dyDescent="0.25">
      <c r="A198" s="242"/>
      <c r="B198" s="231" t="s">
        <v>179</v>
      </c>
      <c r="C198" s="236" t="s">
        <v>180</v>
      </c>
      <c r="D198" s="286" t="s">
        <v>65</v>
      </c>
      <c r="E198" s="146">
        <v>780000</v>
      </c>
      <c r="F198" s="50" t="s">
        <v>79</v>
      </c>
      <c r="G198" s="50" t="s">
        <v>79</v>
      </c>
      <c r="H198" s="233"/>
      <c r="I198" s="233"/>
      <c r="J198" s="235" t="s">
        <v>79</v>
      </c>
      <c r="K198" s="431"/>
      <c r="L198" s="302"/>
      <c r="M198" s="303"/>
      <c r="N198" s="304"/>
      <c r="O198" s="138"/>
    </row>
    <row r="199" spans="1:15" x14ac:dyDescent="0.25">
      <c r="A199" s="242"/>
      <c r="B199" s="231"/>
      <c r="C199" s="146"/>
      <c r="D199" s="232"/>
      <c r="E199" s="146"/>
      <c r="F199" s="50"/>
      <c r="G199" s="232"/>
      <c r="H199" s="243"/>
      <c r="I199" s="243"/>
      <c r="J199" s="245"/>
      <c r="K199" s="299"/>
      <c r="L199" s="300"/>
      <c r="M199" s="301"/>
      <c r="N199" s="299"/>
      <c r="O199" s="139"/>
    </row>
    <row r="200" spans="1:15" ht="15" customHeight="1" x14ac:dyDescent="0.25">
      <c r="A200" s="242"/>
      <c r="B200" s="231" t="s">
        <v>22</v>
      </c>
      <c r="C200" s="236" t="s">
        <v>22</v>
      </c>
      <c r="D200" s="286" t="s">
        <v>65</v>
      </c>
      <c r="E200" s="146">
        <v>7.7</v>
      </c>
      <c r="F200" s="287" t="s">
        <v>66</v>
      </c>
      <c r="G200" s="232" t="s">
        <v>30</v>
      </c>
      <c r="H200" s="233">
        <v>41982</v>
      </c>
      <c r="I200" s="233">
        <v>41982</v>
      </c>
      <c r="J200" s="235"/>
      <c r="K200" s="299"/>
      <c r="L200" s="300"/>
      <c r="M200" s="301"/>
      <c r="N200" s="299"/>
      <c r="O200" s="139"/>
    </row>
    <row r="201" spans="1:15" ht="15" customHeight="1" x14ac:dyDescent="0.25">
      <c r="A201" s="242"/>
      <c r="B201" s="231" t="s">
        <v>21</v>
      </c>
      <c r="C201" s="236" t="s">
        <v>19</v>
      </c>
      <c r="D201" s="286" t="s">
        <v>65</v>
      </c>
      <c r="E201" s="236">
        <v>35</v>
      </c>
      <c r="F201" s="50">
        <v>50</v>
      </c>
      <c r="G201" s="50" t="s">
        <v>30</v>
      </c>
      <c r="H201" s="233">
        <v>41982</v>
      </c>
      <c r="I201" s="233">
        <v>41982</v>
      </c>
      <c r="J201" s="235"/>
      <c r="K201" s="431"/>
      <c r="L201" s="302"/>
      <c r="M201" s="303"/>
      <c r="N201" s="304"/>
      <c r="O201" s="138"/>
    </row>
    <row r="202" spans="1:15" ht="15" customHeight="1" x14ac:dyDescent="0.25">
      <c r="A202" s="242"/>
      <c r="B202" s="231" t="s">
        <v>179</v>
      </c>
      <c r="C202" s="236" t="s">
        <v>180</v>
      </c>
      <c r="D202" s="286" t="s">
        <v>65</v>
      </c>
      <c r="E202" s="146">
        <f>22*1800*60</f>
        <v>2376000</v>
      </c>
      <c r="F202" s="50" t="s">
        <v>79</v>
      </c>
      <c r="G202" s="50" t="s">
        <v>79</v>
      </c>
      <c r="H202" s="233"/>
      <c r="I202" s="233"/>
      <c r="J202" s="235" t="s">
        <v>79</v>
      </c>
      <c r="K202" s="431"/>
      <c r="L202" s="302"/>
      <c r="M202" s="303"/>
      <c r="N202" s="304"/>
      <c r="O202" s="138"/>
    </row>
    <row r="203" spans="1:15" x14ac:dyDescent="0.25">
      <c r="A203" s="242"/>
      <c r="B203" s="231"/>
      <c r="C203" s="146"/>
      <c r="D203" s="146"/>
      <c r="E203" s="146"/>
      <c r="F203" s="50"/>
      <c r="G203" s="232"/>
      <c r="H203" s="243"/>
      <c r="I203" s="243"/>
      <c r="J203" s="245"/>
      <c r="K203" s="299"/>
      <c r="L203" s="300"/>
      <c r="M203" s="301"/>
      <c r="N203" s="299"/>
      <c r="O203" s="139"/>
    </row>
    <row r="204" spans="1:15" ht="15" customHeight="1" x14ac:dyDescent="0.25">
      <c r="A204" s="242"/>
      <c r="B204" s="231" t="s">
        <v>22</v>
      </c>
      <c r="C204" s="236" t="s">
        <v>22</v>
      </c>
      <c r="D204" s="286" t="s">
        <v>65</v>
      </c>
      <c r="E204" s="146">
        <v>7.3</v>
      </c>
      <c r="F204" s="287" t="s">
        <v>66</v>
      </c>
      <c r="G204" s="232" t="s">
        <v>30</v>
      </c>
      <c r="H204" s="237">
        <v>41983</v>
      </c>
      <c r="I204" s="233">
        <v>41990</v>
      </c>
      <c r="J204" s="235"/>
      <c r="K204" s="299"/>
      <c r="L204" s="300"/>
      <c r="M204" s="301"/>
      <c r="N204" s="299"/>
      <c r="O204" s="139"/>
    </row>
    <row r="205" spans="1:15" ht="15" customHeight="1" x14ac:dyDescent="0.25">
      <c r="A205" s="242"/>
      <c r="B205" s="231" t="s">
        <v>21</v>
      </c>
      <c r="C205" s="236" t="s">
        <v>19</v>
      </c>
      <c r="D205" s="291" t="s">
        <v>65</v>
      </c>
      <c r="E205" s="146">
        <v>42</v>
      </c>
      <c r="F205" s="50">
        <v>50</v>
      </c>
      <c r="G205" s="50" t="s">
        <v>30</v>
      </c>
      <c r="H205" s="233">
        <v>41983</v>
      </c>
      <c r="I205" s="233">
        <v>41990</v>
      </c>
      <c r="J205" s="235"/>
      <c r="K205" s="431"/>
      <c r="L205" s="302"/>
      <c r="M205" s="303"/>
      <c r="N205" s="304"/>
      <c r="O205" s="138"/>
    </row>
    <row r="206" spans="1:15" ht="15" customHeight="1" x14ac:dyDescent="0.25">
      <c r="A206" s="242"/>
      <c r="B206" s="231" t="s">
        <v>179</v>
      </c>
      <c r="C206" s="236" t="s">
        <v>180</v>
      </c>
      <c r="D206" s="286" t="s">
        <v>65</v>
      </c>
      <c r="E206" s="146">
        <v>1716000</v>
      </c>
      <c r="F206" s="50" t="s">
        <v>79</v>
      </c>
      <c r="G206" s="50" t="s">
        <v>79</v>
      </c>
      <c r="H206" s="233"/>
      <c r="I206" s="233"/>
      <c r="J206" s="235" t="s">
        <v>79</v>
      </c>
      <c r="K206" s="431"/>
      <c r="L206" s="302"/>
      <c r="M206" s="303"/>
      <c r="N206" s="304"/>
      <c r="O206" s="138"/>
    </row>
    <row r="207" spans="1:15" x14ac:dyDescent="0.25">
      <c r="A207" s="242"/>
      <c r="B207" s="231"/>
      <c r="C207" s="146"/>
      <c r="D207" s="146"/>
      <c r="E207" s="146"/>
      <c r="F207" s="50"/>
      <c r="G207" s="232"/>
      <c r="H207" s="243"/>
      <c r="I207" s="243"/>
      <c r="J207" s="245"/>
      <c r="K207" s="299"/>
      <c r="L207" s="300"/>
      <c r="M207" s="301"/>
      <c r="N207" s="299"/>
      <c r="O207" s="139"/>
    </row>
    <row r="208" spans="1:15" ht="15" customHeight="1" x14ac:dyDescent="0.25">
      <c r="A208" s="242"/>
      <c r="B208" s="231" t="s">
        <v>22</v>
      </c>
      <c r="C208" s="236" t="s">
        <v>22</v>
      </c>
      <c r="D208" s="286" t="s">
        <v>65</v>
      </c>
      <c r="E208" s="146">
        <v>7.3</v>
      </c>
      <c r="F208" s="287" t="s">
        <v>66</v>
      </c>
      <c r="G208" s="232" t="s">
        <v>30</v>
      </c>
      <c r="H208" s="233">
        <v>41984</v>
      </c>
      <c r="I208" s="233">
        <v>41990</v>
      </c>
      <c r="J208" s="235"/>
      <c r="K208" s="299"/>
      <c r="L208" s="300"/>
      <c r="M208" s="301"/>
      <c r="N208" s="299"/>
      <c r="O208" s="139"/>
    </row>
    <row r="209" spans="1:15" ht="15" customHeight="1" x14ac:dyDescent="0.25">
      <c r="A209" s="242"/>
      <c r="B209" s="231" t="s">
        <v>21</v>
      </c>
      <c r="C209" s="236" t="s">
        <v>19</v>
      </c>
      <c r="D209" s="291" t="s">
        <v>65</v>
      </c>
      <c r="E209" s="146">
        <v>38</v>
      </c>
      <c r="F209" s="50">
        <v>50</v>
      </c>
      <c r="G209" s="50" t="s">
        <v>30</v>
      </c>
      <c r="H209" s="233">
        <v>41984</v>
      </c>
      <c r="I209" s="233">
        <v>41990</v>
      </c>
      <c r="J209" s="235"/>
      <c r="K209" s="431"/>
      <c r="L209" s="302"/>
      <c r="M209" s="303"/>
      <c r="N209" s="304"/>
      <c r="O209" s="138"/>
    </row>
    <row r="210" spans="1:15" ht="15" customHeight="1" x14ac:dyDescent="0.25">
      <c r="A210" s="242"/>
      <c r="B210" s="231" t="s">
        <v>179</v>
      </c>
      <c r="C210" s="236" t="s">
        <v>180</v>
      </c>
      <c r="D210" s="286" t="s">
        <v>65</v>
      </c>
      <c r="E210" s="146">
        <v>1716000</v>
      </c>
      <c r="F210" s="50" t="s">
        <v>79</v>
      </c>
      <c r="G210" s="50" t="s">
        <v>79</v>
      </c>
      <c r="H210" s="233"/>
      <c r="I210" s="233"/>
      <c r="J210" s="235" t="s">
        <v>79</v>
      </c>
      <c r="K210" s="431"/>
      <c r="L210" s="302"/>
      <c r="M210" s="303"/>
      <c r="N210" s="304"/>
      <c r="O210" s="138"/>
    </row>
    <row r="211" spans="1:15" x14ac:dyDescent="0.25">
      <c r="A211" s="242"/>
      <c r="B211" s="231"/>
      <c r="C211" s="146"/>
      <c r="D211" s="146"/>
      <c r="E211" s="146"/>
      <c r="F211" s="50"/>
      <c r="G211" s="232"/>
      <c r="H211" s="243"/>
      <c r="I211" s="243"/>
      <c r="J211" s="245"/>
      <c r="K211" s="299"/>
      <c r="L211" s="300"/>
      <c r="M211" s="301"/>
      <c r="N211" s="299"/>
      <c r="O211" s="139"/>
    </row>
    <row r="212" spans="1:15" ht="15" customHeight="1" x14ac:dyDescent="0.25">
      <c r="A212" s="242"/>
      <c r="B212" s="231" t="s">
        <v>22</v>
      </c>
      <c r="C212" s="236" t="s">
        <v>22</v>
      </c>
      <c r="D212" s="286" t="s">
        <v>65</v>
      </c>
      <c r="E212" s="146">
        <v>7.3</v>
      </c>
      <c r="F212" s="287" t="s">
        <v>66</v>
      </c>
      <c r="G212" s="232" t="s">
        <v>30</v>
      </c>
      <c r="H212" s="233">
        <v>41992</v>
      </c>
      <c r="I212" s="233">
        <v>41992</v>
      </c>
      <c r="J212" s="235"/>
      <c r="K212" s="299"/>
      <c r="L212" s="300"/>
      <c r="M212" s="301"/>
      <c r="N212" s="299"/>
      <c r="O212" s="139"/>
    </row>
    <row r="213" spans="1:15" ht="15" customHeight="1" x14ac:dyDescent="0.25">
      <c r="A213" s="242"/>
      <c r="B213" s="231" t="s">
        <v>21</v>
      </c>
      <c r="C213" s="236" t="s">
        <v>19</v>
      </c>
      <c r="D213" s="286" t="s">
        <v>65</v>
      </c>
      <c r="E213" s="146">
        <v>28</v>
      </c>
      <c r="F213" s="50">
        <v>50</v>
      </c>
      <c r="G213" s="50" t="s">
        <v>30</v>
      </c>
      <c r="H213" s="233">
        <v>41992</v>
      </c>
      <c r="I213" s="237">
        <v>41992</v>
      </c>
      <c r="J213" s="235"/>
      <c r="K213" s="431"/>
      <c r="L213" s="302"/>
      <c r="M213" s="303"/>
      <c r="N213" s="304"/>
      <c r="O213" s="138"/>
    </row>
    <row r="214" spans="1:15" ht="15" customHeight="1" x14ac:dyDescent="0.25">
      <c r="A214" s="242"/>
      <c r="B214" s="231" t="s">
        <v>179</v>
      </c>
      <c r="C214" s="236" t="s">
        <v>180</v>
      </c>
      <c r="D214" s="286" t="s">
        <v>65</v>
      </c>
      <c r="E214" s="146"/>
      <c r="F214" s="50" t="s">
        <v>79</v>
      </c>
      <c r="G214" s="50" t="s">
        <v>79</v>
      </c>
      <c r="H214" s="233"/>
      <c r="I214" s="233"/>
      <c r="J214" s="235" t="s">
        <v>79</v>
      </c>
      <c r="K214" s="431"/>
      <c r="L214" s="302"/>
      <c r="M214" s="303"/>
      <c r="N214" s="304"/>
      <c r="O214" s="138"/>
    </row>
    <row r="215" spans="1:15" x14ac:dyDescent="0.25">
      <c r="A215" s="242"/>
      <c r="B215" s="231"/>
      <c r="C215" s="146"/>
      <c r="D215" s="146"/>
      <c r="E215" s="146"/>
      <c r="F215" s="50"/>
      <c r="G215" s="232"/>
      <c r="H215" s="243"/>
      <c r="I215" s="243"/>
      <c r="J215" s="245"/>
      <c r="K215" s="299"/>
      <c r="L215" s="300"/>
      <c r="M215" s="301"/>
      <c r="N215" s="299"/>
      <c r="O215" s="139"/>
    </row>
    <row r="216" spans="1:15" ht="15" customHeight="1" x14ac:dyDescent="0.25">
      <c r="A216" s="242"/>
      <c r="B216" s="231" t="s">
        <v>22</v>
      </c>
      <c r="C216" s="236" t="s">
        <v>22</v>
      </c>
      <c r="D216" s="286" t="s">
        <v>65</v>
      </c>
      <c r="E216" s="146">
        <v>6.7</v>
      </c>
      <c r="F216" s="287" t="s">
        <v>66</v>
      </c>
      <c r="G216" s="232" t="s">
        <v>30</v>
      </c>
      <c r="H216" s="233">
        <v>41992</v>
      </c>
      <c r="I216" s="237">
        <v>41992</v>
      </c>
      <c r="J216" s="235"/>
      <c r="K216" s="299"/>
      <c r="L216" s="300"/>
      <c r="M216" s="301"/>
      <c r="N216" s="299"/>
      <c r="O216" s="139"/>
    </row>
    <row r="217" spans="1:15" ht="15" customHeight="1" x14ac:dyDescent="0.25">
      <c r="A217" s="242"/>
      <c r="B217" s="231" t="s">
        <v>21</v>
      </c>
      <c r="C217" s="236" t="s">
        <v>19</v>
      </c>
      <c r="D217" s="286" t="s">
        <v>65</v>
      </c>
      <c r="E217" s="146">
        <v>37</v>
      </c>
      <c r="F217" s="50">
        <v>50</v>
      </c>
      <c r="G217" s="50" t="s">
        <v>30</v>
      </c>
      <c r="H217" s="233">
        <v>41992</v>
      </c>
      <c r="I217" s="233">
        <v>41992</v>
      </c>
      <c r="J217" s="235"/>
      <c r="K217" s="431"/>
      <c r="L217" s="302"/>
      <c r="M217" s="303"/>
      <c r="N217" s="304"/>
      <c r="O217" s="138"/>
    </row>
    <row r="218" spans="1:15" ht="15" customHeight="1" x14ac:dyDescent="0.25">
      <c r="A218" s="242"/>
      <c r="B218" s="231" t="s">
        <v>179</v>
      </c>
      <c r="C218" s="236" t="s">
        <v>180</v>
      </c>
      <c r="D218" s="286" t="s">
        <v>65</v>
      </c>
      <c r="E218" s="146">
        <v>468000</v>
      </c>
      <c r="F218" s="50" t="s">
        <v>79</v>
      </c>
      <c r="G218" s="50" t="s">
        <v>79</v>
      </c>
      <c r="H218" s="233"/>
      <c r="I218" s="233"/>
      <c r="J218" s="235" t="s">
        <v>79</v>
      </c>
      <c r="K218" s="431"/>
      <c r="L218" s="302"/>
      <c r="M218" s="303"/>
      <c r="N218" s="304"/>
      <c r="O218" s="138"/>
    </row>
    <row r="219" spans="1:15" x14ac:dyDescent="0.25">
      <c r="A219" s="242"/>
      <c r="B219" s="231"/>
      <c r="C219" s="146"/>
      <c r="D219" s="146"/>
      <c r="E219" s="146"/>
      <c r="F219" s="50"/>
      <c r="G219" s="232"/>
      <c r="H219" s="243"/>
      <c r="I219" s="243"/>
      <c r="J219" s="245"/>
      <c r="K219" s="299"/>
      <c r="L219" s="300"/>
      <c r="M219" s="301"/>
      <c r="N219" s="299"/>
      <c r="O219" s="139"/>
    </row>
    <row r="220" spans="1:15" ht="15" customHeight="1" x14ac:dyDescent="0.25">
      <c r="A220" s="242"/>
      <c r="B220" s="231" t="s">
        <v>22</v>
      </c>
      <c r="C220" s="236" t="s">
        <v>22</v>
      </c>
      <c r="D220" s="286" t="s">
        <v>65</v>
      </c>
      <c r="E220" s="146">
        <v>7.3</v>
      </c>
      <c r="F220" s="287" t="s">
        <v>66</v>
      </c>
      <c r="G220" s="232" t="s">
        <v>30</v>
      </c>
      <c r="H220" s="233">
        <v>41995</v>
      </c>
      <c r="I220" s="233">
        <v>41995</v>
      </c>
      <c r="J220" s="235"/>
      <c r="K220" s="299"/>
      <c r="L220" s="300"/>
      <c r="M220" s="301"/>
      <c r="N220" s="299"/>
      <c r="O220" s="139"/>
    </row>
    <row r="221" spans="1:15" ht="15" customHeight="1" x14ac:dyDescent="0.25">
      <c r="A221" s="242"/>
      <c r="B221" s="231" t="s">
        <v>21</v>
      </c>
      <c r="C221" s="236" t="s">
        <v>19</v>
      </c>
      <c r="D221" s="286" t="s">
        <v>65</v>
      </c>
      <c r="E221" s="146">
        <v>8</v>
      </c>
      <c r="F221" s="50">
        <v>50</v>
      </c>
      <c r="G221" s="50" t="s">
        <v>30</v>
      </c>
      <c r="H221" s="233">
        <v>41995</v>
      </c>
      <c r="I221" s="233">
        <v>41995</v>
      </c>
      <c r="J221" s="235"/>
      <c r="K221" s="431"/>
      <c r="L221" s="302"/>
      <c r="M221" s="303"/>
      <c r="N221" s="304"/>
      <c r="O221" s="138"/>
    </row>
    <row r="222" spans="1:15" ht="15" customHeight="1" x14ac:dyDescent="0.25">
      <c r="A222" s="242"/>
      <c r="B222" s="231" t="s">
        <v>179</v>
      </c>
      <c r="C222" s="236" t="s">
        <v>180</v>
      </c>
      <c r="D222" s="286" t="s">
        <v>65</v>
      </c>
      <c r="E222" s="146"/>
      <c r="F222" s="50" t="s">
        <v>79</v>
      </c>
      <c r="G222" s="50" t="s">
        <v>79</v>
      </c>
      <c r="H222" s="233"/>
      <c r="I222" s="233"/>
      <c r="J222" s="235" t="s">
        <v>79</v>
      </c>
      <c r="K222" s="431"/>
      <c r="L222" s="302"/>
      <c r="M222" s="303"/>
      <c r="N222" s="304"/>
      <c r="O222" s="138"/>
    </row>
    <row r="223" spans="1:15" x14ac:dyDescent="0.25">
      <c r="A223" s="242"/>
      <c r="B223" s="231"/>
      <c r="C223" s="146"/>
      <c r="D223" s="146"/>
      <c r="E223" s="146"/>
      <c r="F223" s="50"/>
      <c r="G223" s="232"/>
      <c r="H223" s="243"/>
      <c r="I223" s="243"/>
      <c r="J223" s="245"/>
      <c r="K223" s="299"/>
      <c r="L223" s="300"/>
      <c r="M223" s="301"/>
      <c r="N223" s="299"/>
      <c r="O223" s="139"/>
    </row>
    <row r="224" spans="1:15" ht="15" customHeight="1" x14ac:dyDescent="0.25">
      <c r="A224" s="242"/>
      <c r="B224" s="231" t="s">
        <v>22</v>
      </c>
      <c r="C224" s="236" t="s">
        <v>22</v>
      </c>
      <c r="D224" s="286" t="s">
        <v>65</v>
      </c>
      <c r="E224" s="146">
        <v>7.2</v>
      </c>
      <c r="F224" s="287" t="s">
        <v>66</v>
      </c>
      <c r="G224" s="232" t="s">
        <v>30</v>
      </c>
      <c r="H224" s="233">
        <v>41995</v>
      </c>
      <c r="I224" s="237">
        <v>41995</v>
      </c>
      <c r="J224" s="235"/>
      <c r="K224" s="299"/>
      <c r="L224" s="300"/>
      <c r="M224" s="301"/>
      <c r="N224" s="299"/>
      <c r="O224" s="139"/>
    </row>
    <row r="225" spans="1:15" ht="15" customHeight="1" x14ac:dyDescent="0.25">
      <c r="A225" s="242"/>
      <c r="B225" s="231" t="s">
        <v>21</v>
      </c>
      <c r="C225" s="236" t="s">
        <v>19</v>
      </c>
      <c r="D225" s="286" t="s">
        <v>65</v>
      </c>
      <c r="E225" s="146">
        <v>38</v>
      </c>
      <c r="F225" s="50">
        <v>50</v>
      </c>
      <c r="G225" s="50" t="s">
        <v>30</v>
      </c>
      <c r="H225" s="233">
        <v>41995</v>
      </c>
      <c r="I225" s="233">
        <v>41995</v>
      </c>
      <c r="J225" s="235"/>
      <c r="K225" s="431"/>
      <c r="L225" s="302"/>
      <c r="M225" s="303"/>
      <c r="N225" s="304"/>
      <c r="O225" s="138"/>
    </row>
    <row r="226" spans="1:15" ht="15" customHeight="1" x14ac:dyDescent="0.25">
      <c r="A226" s="242"/>
      <c r="B226" s="231" t="s">
        <v>179</v>
      </c>
      <c r="C226" s="236" t="s">
        <v>180</v>
      </c>
      <c r="D226" s="286" t="s">
        <v>65</v>
      </c>
      <c r="E226" s="146">
        <v>468000</v>
      </c>
      <c r="F226" s="50" t="s">
        <v>79</v>
      </c>
      <c r="G226" s="50" t="s">
        <v>79</v>
      </c>
      <c r="H226" s="233"/>
      <c r="I226" s="233"/>
      <c r="J226" s="235" t="s">
        <v>79</v>
      </c>
      <c r="K226" s="431"/>
      <c r="L226" s="302"/>
      <c r="M226" s="303"/>
      <c r="N226" s="304"/>
      <c r="O226" s="138"/>
    </row>
    <row r="227" spans="1:15" x14ac:dyDescent="0.25">
      <c r="A227" s="242"/>
      <c r="B227" s="231"/>
      <c r="C227" s="146"/>
      <c r="D227" s="146"/>
      <c r="E227" s="146"/>
      <c r="F227" s="50"/>
      <c r="G227" s="232"/>
      <c r="H227" s="243"/>
      <c r="I227" s="243"/>
      <c r="J227" s="245"/>
      <c r="K227" s="299"/>
      <c r="L227" s="300"/>
      <c r="M227" s="301"/>
      <c r="N227" s="299"/>
      <c r="O227" s="139"/>
    </row>
    <row r="228" spans="1:15" ht="15" customHeight="1" x14ac:dyDescent="0.25">
      <c r="A228" s="242"/>
      <c r="B228" s="231" t="s">
        <v>22</v>
      </c>
      <c r="C228" s="236" t="s">
        <v>22</v>
      </c>
      <c r="D228" s="286" t="s">
        <v>65</v>
      </c>
      <c r="E228" s="146">
        <v>7.2</v>
      </c>
      <c r="F228" s="287" t="s">
        <v>66</v>
      </c>
      <c r="G228" s="232" t="s">
        <v>30</v>
      </c>
      <c r="H228" s="233">
        <v>41995</v>
      </c>
      <c r="I228" s="233">
        <v>41996</v>
      </c>
      <c r="J228" s="235"/>
      <c r="K228" s="299"/>
      <c r="L228" s="300"/>
      <c r="M228" s="301"/>
      <c r="N228" s="299"/>
      <c r="O228" s="142"/>
    </row>
    <row r="229" spans="1:15" ht="15" customHeight="1" x14ac:dyDescent="0.25">
      <c r="A229" s="242"/>
      <c r="B229" s="231" t="s">
        <v>21</v>
      </c>
      <c r="C229" s="236" t="s">
        <v>19</v>
      </c>
      <c r="D229" s="286" t="s">
        <v>65</v>
      </c>
      <c r="E229" s="146">
        <v>8</v>
      </c>
      <c r="F229" s="50">
        <v>50</v>
      </c>
      <c r="G229" s="50" t="s">
        <v>30</v>
      </c>
      <c r="H229" s="233">
        <v>41995</v>
      </c>
      <c r="I229" s="233">
        <v>41996</v>
      </c>
      <c r="J229" s="235"/>
      <c r="K229" s="431"/>
      <c r="L229" s="302"/>
      <c r="M229" s="303"/>
      <c r="N229" s="304"/>
      <c r="O229" s="138"/>
    </row>
    <row r="230" spans="1:15" ht="15" customHeight="1" x14ac:dyDescent="0.25">
      <c r="A230" s="242"/>
      <c r="B230" s="231" t="s">
        <v>179</v>
      </c>
      <c r="C230" s="236" t="s">
        <v>180</v>
      </c>
      <c r="D230" s="286" t="s">
        <v>65</v>
      </c>
      <c r="E230" s="146"/>
      <c r="F230" s="50" t="s">
        <v>79</v>
      </c>
      <c r="G230" s="50" t="s">
        <v>79</v>
      </c>
      <c r="H230" s="233"/>
      <c r="I230" s="233"/>
      <c r="J230" s="235" t="s">
        <v>79</v>
      </c>
      <c r="K230" s="431"/>
      <c r="L230" s="302"/>
      <c r="M230" s="303"/>
      <c r="N230" s="304"/>
      <c r="O230" s="138"/>
    </row>
    <row r="231" spans="1:15" x14ac:dyDescent="0.25">
      <c r="A231" s="242"/>
      <c r="B231" s="231"/>
      <c r="C231" s="146"/>
      <c r="D231" s="146"/>
      <c r="E231" s="146"/>
      <c r="F231" s="50"/>
      <c r="G231" s="232"/>
      <c r="H231" s="243"/>
      <c r="I231" s="243"/>
      <c r="J231" s="245"/>
      <c r="K231" s="299"/>
      <c r="L231" s="300"/>
      <c r="M231" s="301"/>
      <c r="N231" s="299"/>
      <c r="O231" s="139"/>
    </row>
    <row r="232" spans="1:15" ht="15" customHeight="1" x14ac:dyDescent="0.25">
      <c r="A232" s="242"/>
      <c r="B232" s="231" t="s">
        <v>22</v>
      </c>
      <c r="C232" s="236" t="s">
        <v>22</v>
      </c>
      <c r="D232" s="286" t="s">
        <v>65</v>
      </c>
      <c r="E232" s="146">
        <v>7.4</v>
      </c>
      <c r="F232" s="287" t="s">
        <v>66</v>
      </c>
      <c r="G232" s="232" t="s">
        <v>30</v>
      </c>
      <c r="H232" s="233">
        <v>41996</v>
      </c>
      <c r="I232" s="233">
        <v>41996</v>
      </c>
      <c r="J232" s="235"/>
      <c r="K232" s="299"/>
      <c r="L232" s="300"/>
      <c r="M232" s="301"/>
      <c r="N232" s="299"/>
      <c r="O232" s="139"/>
    </row>
    <row r="233" spans="1:15" ht="15" customHeight="1" x14ac:dyDescent="0.25">
      <c r="A233" s="242"/>
      <c r="B233" s="231" t="s">
        <v>21</v>
      </c>
      <c r="C233" s="236" t="s">
        <v>19</v>
      </c>
      <c r="D233" s="286" t="s">
        <v>65</v>
      </c>
      <c r="E233" s="146">
        <v>41</v>
      </c>
      <c r="F233" s="50">
        <v>50</v>
      </c>
      <c r="G233" s="50" t="s">
        <v>30</v>
      </c>
      <c r="H233" s="233">
        <v>41996</v>
      </c>
      <c r="I233" s="233">
        <v>41996</v>
      </c>
      <c r="J233" s="235"/>
      <c r="K233" s="431"/>
      <c r="L233" s="302"/>
      <c r="M233" s="303"/>
      <c r="N233" s="304"/>
      <c r="O233" s="138"/>
    </row>
    <row r="234" spans="1:15" ht="15" customHeight="1" x14ac:dyDescent="0.25">
      <c r="A234" s="242"/>
      <c r="B234" s="231" t="s">
        <v>179</v>
      </c>
      <c r="C234" s="236" t="s">
        <v>180</v>
      </c>
      <c r="D234" s="286" t="s">
        <v>65</v>
      </c>
      <c r="E234" s="146">
        <v>858000</v>
      </c>
      <c r="F234" s="50" t="s">
        <v>79</v>
      </c>
      <c r="G234" s="50" t="s">
        <v>79</v>
      </c>
      <c r="H234" s="233"/>
      <c r="I234" s="233"/>
      <c r="J234" s="235" t="s">
        <v>79</v>
      </c>
      <c r="K234" s="431"/>
      <c r="L234" s="302"/>
      <c r="M234" s="303"/>
      <c r="N234" s="304"/>
      <c r="O234" s="138"/>
    </row>
    <row r="235" spans="1:15" x14ac:dyDescent="0.25">
      <c r="A235" s="242"/>
      <c r="B235" s="231"/>
      <c r="C235" s="146"/>
      <c r="D235" s="146"/>
      <c r="E235" s="146"/>
      <c r="F235" s="50"/>
      <c r="G235" s="232"/>
      <c r="H235" s="243"/>
      <c r="I235" s="243"/>
      <c r="J235" s="245"/>
      <c r="K235" s="299"/>
      <c r="L235" s="300"/>
      <c r="M235" s="301"/>
      <c r="N235" s="299"/>
      <c r="O235" s="139"/>
    </row>
    <row r="236" spans="1:15" ht="15" customHeight="1" x14ac:dyDescent="0.25">
      <c r="A236" s="242"/>
      <c r="B236" s="231" t="s">
        <v>22</v>
      </c>
      <c r="C236" s="236" t="s">
        <v>22</v>
      </c>
      <c r="D236" s="286" t="s">
        <v>65</v>
      </c>
      <c r="E236" s="146">
        <v>6.8</v>
      </c>
      <c r="F236" s="287" t="s">
        <v>66</v>
      </c>
      <c r="G236" s="232" t="s">
        <v>30</v>
      </c>
      <c r="H236" s="233">
        <v>41997</v>
      </c>
      <c r="I236" s="233">
        <v>41997</v>
      </c>
      <c r="J236" s="235"/>
      <c r="K236" s="299"/>
      <c r="L236" s="300"/>
      <c r="M236" s="301"/>
      <c r="N236" s="299"/>
      <c r="O236" s="139"/>
    </row>
    <row r="237" spans="1:15" ht="15" customHeight="1" x14ac:dyDescent="0.25">
      <c r="A237" s="242"/>
      <c r="B237" s="231" t="s">
        <v>21</v>
      </c>
      <c r="C237" s="236" t="s">
        <v>19</v>
      </c>
      <c r="D237" s="286" t="s">
        <v>65</v>
      </c>
      <c r="E237" s="146">
        <v>37</v>
      </c>
      <c r="F237" s="50">
        <v>50</v>
      </c>
      <c r="G237" s="50" t="s">
        <v>30</v>
      </c>
      <c r="H237" s="233">
        <v>41997</v>
      </c>
      <c r="I237" s="233">
        <v>41997</v>
      </c>
      <c r="J237" s="235"/>
      <c r="K237" s="431"/>
      <c r="L237" s="302"/>
      <c r="M237" s="303"/>
      <c r="N237" s="304"/>
      <c r="O237" s="138"/>
    </row>
    <row r="238" spans="1:15" ht="15" customHeight="1" x14ac:dyDescent="0.25">
      <c r="A238" s="242"/>
      <c r="B238" s="231" t="s">
        <v>179</v>
      </c>
      <c r="C238" s="236" t="s">
        <v>180</v>
      </c>
      <c r="D238" s="286" t="s">
        <v>65</v>
      </c>
      <c r="E238" s="146">
        <v>1248000</v>
      </c>
      <c r="F238" s="50" t="s">
        <v>79</v>
      </c>
      <c r="G238" s="50" t="s">
        <v>79</v>
      </c>
      <c r="H238" s="233">
        <v>41997</v>
      </c>
      <c r="I238" s="233"/>
      <c r="J238" s="235" t="s">
        <v>79</v>
      </c>
      <c r="K238" s="431"/>
      <c r="L238" s="302"/>
      <c r="M238" s="303"/>
      <c r="N238" s="304"/>
      <c r="O238" s="138"/>
    </row>
    <row r="239" spans="1:15" x14ac:dyDescent="0.25">
      <c r="A239" s="242"/>
      <c r="B239" s="231"/>
      <c r="C239" s="146"/>
      <c r="D239" s="146"/>
      <c r="E239" s="146"/>
      <c r="F239" s="50"/>
      <c r="G239" s="232"/>
      <c r="H239" s="243"/>
      <c r="I239" s="288"/>
      <c r="J239" s="245"/>
      <c r="K239" s="299"/>
      <c r="L239" s="300"/>
      <c r="M239" s="301"/>
      <c r="N239" s="299"/>
      <c r="O239" s="139"/>
    </row>
    <row r="240" spans="1:15" ht="15" customHeight="1" x14ac:dyDescent="0.25">
      <c r="A240" s="242"/>
      <c r="B240" s="231" t="s">
        <v>22</v>
      </c>
      <c r="C240" s="236" t="s">
        <v>22</v>
      </c>
      <c r="D240" s="286" t="s">
        <v>65</v>
      </c>
      <c r="E240" s="146">
        <v>7.2</v>
      </c>
      <c r="F240" s="287" t="s">
        <v>66</v>
      </c>
      <c r="G240" s="232" t="s">
        <v>30</v>
      </c>
      <c r="H240" s="233">
        <v>42018</v>
      </c>
      <c r="I240" s="233">
        <v>42020</v>
      </c>
      <c r="J240" s="235"/>
      <c r="K240" s="299"/>
      <c r="L240" s="300"/>
      <c r="M240" s="301"/>
      <c r="N240" s="299"/>
      <c r="O240" s="139"/>
    </row>
    <row r="241" spans="1:15" ht="15" customHeight="1" x14ac:dyDescent="0.25">
      <c r="A241" s="242"/>
      <c r="B241" s="231" t="s">
        <v>21</v>
      </c>
      <c r="C241" s="236" t="s">
        <v>19</v>
      </c>
      <c r="D241" s="286" t="s">
        <v>65</v>
      </c>
      <c r="E241" s="146">
        <v>29</v>
      </c>
      <c r="F241" s="50">
        <v>50</v>
      </c>
      <c r="G241" s="50" t="s">
        <v>30</v>
      </c>
      <c r="H241" s="233">
        <v>42018</v>
      </c>
      <c r="I241" s="233">
        <v>42020</v>
      </c>
      <c r="J241" s="235"/>
      <c r="K241" s="431"/>
      <c r="L241" s="302"/>
      <c r="M241" s="303"/>
      <c r="N241" s="304"/>
      <c r="O241" s="138"/>
    </row>
    <row r="242" spans="1:15" ht="15" customHeight="1" x14ac:dyDescent="0.25">
      <c r="A242" s="242"/>
      <c r="B242" s="231" t="s">
        <v>179</v>
      </c>
      <c r="C242" s="236" t="s">
        <v>180</v>
      </c>
      <c r="D242" s="286" t="s">
        <v>65</v>
      </c>
      <c r="E242" s="295">
        <v>1248000</v>
      </c>
      <c r="F242" s="50" t="s">
        <v>79</v>
      </c>
      <c r="G242" s="50" t="s">
        <v>79</v>
      </c>
      <c r="H242" s="233"/>
      <c r="I242" s="233"/>
      <c r="J242" s="235" t="s">
        <v>79</v>
      </c>
      <c r="K242" s="431"/>
      <c r="L242" s="302"/>
      <c r="M242" s="303"/>
      <c r="N242" s="304"/>
      <c r="O242" s="138"/>
    </row>
    <row r="243" spans="1:15" x14ac:dyDescent="0.25">
      <c r="A243" s="242"/>
      <c r="B243" s="231"/>
      <c r="C243" s="146"/>
      <c r="D243" s="146"/>
      <c r="E243" s="146"/>
      <c r="F243" s="50"/>
      <c r="G243" s="232"/>
      <c r="H243" s="243"/>
      <c r="I243" s="243"/>
      <c r="J243" s="245"/>
      <c r="K243" s="299"/>
      <c r="L243" s="300"/>
      <c r="M243" s="301"/>
      <c r="N243" s="299"/>
      <c r="O243" s="139"/>
    </row>
    <row r="244" spans="1:15" ht="15" customHeight="1" x14ac:dyDescent="0.25">
      <c r="A244" s="242"/>
      <c r="B244" s="231" t="s">
        <v>22</v>
      </c>
      <c r="C244" s="236" t="s">
        <v>22</v>
      </c>
      <c r="D244" s="286" t="s">
        <v>65</v>
      </c>
      <c r="E244" s="146">
        <v>7.1</v>
      </c>
      <c r="F244" s="287" t="s">
        <v>66</v>
      </c>
      <c r="G244" s="232" t="s">
        <v>30</v>
      </c>
      <c r="H244" s="237">
        <v>42019</v>
      </c>
      <c r="I244" s="237">
        <v>42020</v>
      </c>
      <c r="J244" s="235"/>
      <c r="K244" s="299"/>
      <c r="L244" s="300"/>
      <c r="M244" s="301"/>
      <c r="N244" s="299"/>
      <c r="O244" s="139"/>
    </row>
    <row r="245" spans="1:15" ht="15" customHeight="1" x14ac:dyDescent="0.25">
      <c r="A245" s="242"/>
      <c r="B245" s="231" t="s">
        <v>21</v>
      </c>
      <c r="C245" s="236" t="s">
        <v>19</v>
      </c>
      <c r="D245" s="286" t="s">
        <v>65</v>
      </c>
      <c r="E245" s="146">
        <v>3</v>
      </c>
      <c r="F245" s="50">
        <v>50</v>
      </c>
      <c r="G245" s="50" t="s">
        <v>30</v>
      </c>
      <c r="H245" s="237">
        <v>42019</v>
      </c>
      <c r="I245" s="237">
        <v>42020</v>
      </c>
      <c r="J245" s="235"/>
      <c r="K245" s="431"/>
      <c r="L245" s="302"/>
      <c r="M245" s="303"/>
      <c r="N245" s="304"/>
      <c r="O245" s="138"/>
    </row>
    <row r="246" spans="1:15" ht="15" customHeight="1" x14ac:dyDescent="0.25">
      <c r="A246" s="242"/>
      <c r="B246" s="231" t="s">
        <v>179</v>
      </c>
      <c r="C246" s="236" t="s">
        <v>180</v>
      </c>
      <c r="D246" s="286" t="s">
        <v>65</v>
      </c>
      <c r="E246" s="146">
        <v>624000</v>
      </c>
      <c r="F246" s="50" t="s">
        <v>79</v>
      </c>
      <c r="G246" s="50" t="s">
        <v>79</v>
      </c>
      <c r="H246" s="233"/>
      <c r="I246" s="233"/>
      <c r="J246" s="235" t="s">
        <v>79</v>
      </c>
      <c r="K246" s="431"/>
      <c r="L246" s="302"/>
      <c r="M246" s="303"/>
      <c r="N246" s="446"/>
      <c r="O246" s="138"/>
    </row>
    <row r="247" spans="1:15" x14ac:dyDescent="0.25">
      <c r="A247" s="242"/>
      <c r="B247" s="231"/>
      <c r="C247" s="146"/>
      <c r="D247" s="146"/>
      <c r="E247" s="146"/>
      <c r="F247" s="50"/>
      <c r="G247" s="232"/>
      <c r="H247" s="243"/>
      <c r="I247" s="243"/>
      <c r="J247" s="245"/>
      <c r="K247" s="299"/>
      <c r="L247" s="300"/>
      <c r="M247" s="301"/>
      <c r="N247" s="299"/>
      <c r="O247" s="139"/>
    </row>
    <row r="248" spans="1:15" ht="15" customHeight="1" x14ac:dyDescent="0.25">
      <c r="A248" s="242"/>
      <c r="B248" s="231" t="s">
        <v>22</v>
      </c>
      <c r="C248" s="236" t="s">
        <v>22</v>
      </c>
      <c r="D248" s="286" t="s">
        <v>65</v>
      </c>
      <c r="E248" s="146">
        <v>7.7</v>
      </c>
      <c r="F248" s="287" t="s">
        <v>66</v>
      </c>
      <c r="G248" s="232" t="s">
        <v>30</v>
      </c>
      <c r="H248" s="233">
        <v>42033</v>
      </c>
      <c r="I248" s="233">
        <v>42033</v>
      </c>
      <c r="J248" s="235"/>
      <c r="K248" s="299"/>
      <c r="L248" s="300"/>
      <c r="M248" s="301"/>
      <c r="N248" s="299"/>
      <c r="O248" s="139"/>
    </row>
    <row r="249" spans="1:15" ht="15" customHeight="1" x14ac:dyDescent="0.25">
      <c r="A249" s="242"/>
      <c r="B249" s="231" t="s">
        <v>21</v>
      </c>
      <c r="C249" s="236" t="s">
        <v>19</v>
      </c>
      <c r="D249" s="286" t="s">
        <v>65</v>
      </c>
      <c r="E249" s="146">
        <v>42</v>
      </c>
      <c r="F249" s="50">
        <v>50</v>
      </c>
      <c r="G249" s="50" t="s">
        <v>30</v>
      </c>
      <c r="H249" s="233">
        <v>42033</v>
      </c>
      <c r="I249" s="233">
        <v>42033</v>
      </c>
      <c r="J249" s="235"/>
      <c r="K249" s="431"/>
      <c r="L249" s="302"/>
      <c r="M249" s="303"/>
      <c r="N249" s="304"/>
      <c r="O249" s="138"/>
    </row>
    <row r="250" spans="1:15" ht="15" customHeight="1" x14ac:dyDescent="0.25">
      <c r="A250" s="242"/>
      <c r="B250" s="231" t="s">
        <v>179</v>
      </c>
      <c r="C250" s="236" t="s">
        <v>180</v>
      </c>
      <c r="D250" s="286" t="s">
        <v>65</v>
      </c>
      <c r="E250" s="295">
        <f>60*1800*20</f>
        <v>2160000</v>
      </c>
      <c r="F250" s="50" t="s">
        <v>79</v>
      </c>
      <c r="G250" s="50" t="s">
        <v>79</v>
      </c>
      <c r="H250" s="233">
        <v>42033</v>
      </c>
      <c r="I250" s="233">
        <v>42033</v>
      </c>
      <c r="J250" s="235" t="s">
        <v>79</v>
      </c>
      <c r="K250" s="431"/>
      <c r="L250" s="302"/>
      <c r="M250" s="303"/>
      <c r="N250" s="304"/>
      <c r="O250" s="138"/>
    </row>
    <row r="251" spans="1:15" x14ac:dyDescent="0.25">
      <c r="A251" s="242"/>
      <c r="B251" s="231"/>
      <c r="C251" s="146"/>
      <c r="D251" s="146"/>
      <c r="E251" s="146"/>
      <c r="F251" s="50"/>
      <c r="G251" s="232"/>
      <c r="H251" s="243"/>
      <c r="I251" s="243"/>
      <c r="J251" s="245"/>
      <c r="K251" s="299"/>
      <c r="L251" s="300"/>
      <c r="M251" s="301"/>
      <c r="N251" s="299"/>
      <c r="O251" s="139"/>
    </row>
    <row r="252" spans="1:15" ht="15" customHeight="1" x14ac:dyDescent="0.25">
      <c r="A252" s="242"/>
      <c r="B252" s="231" t="s">
        <v>22</v>
      </c>
      <c r="C252" s="236" t="s">
        <v>22</v>
      </c>
      <c r="D252" s="286" t="s">
        <v>65</v>
      </c>
      <c r="E252" s="146">
        <v>7.5</v>
      </c>
      <c r="F252" s="287" t="s">
        <v>66</v>
      </c>
      <c r="G252" s="232" t="s">
        <v>30</v>
      </c>
      <c r="H252" s="233">
        <v>42040</v>
      </c>
      <c r="I252" s="233">
        <v>42040</v>
      </c>
      <c r="J252" s="235"/>
      <c r="K252" s="299"/>
      <c r="L252" s="300"/>
      <c r="M252" s="301"/>
      <c r="N252" s="315"/>
      <c r="O252" s="139"/>
    </row>
    <row r="253" spans="1:15" ht="15" customHeight="1" x14ac:dyDescent="0.25">
      <c r="A253" s="242"/>
      <c r="B253" s="231" t="s">
        <v>21</v>
      </c>
      <c r="C253" s="236" t="s">
        <v>19</v>
      </c>
      <c r="D253" s="286" t="s">
        <v>65</v>
      </c>
      <c r="E253" s="146">
        <v>10</v>
      </c>
      <c r="F253" s="50">
        <v>50</v>
      </c>
      <c r="G253" s="50" t="s">
        <v>30</v>
      </c>
      <c r="H253" s="233">
        <v>42040</v>
      </c>
      <c r="I253" s="233">
        <v>42040</v>
      </c>
      <c r="J253" s="235"/>
      <c r="K253" s="431"/>
      <c r="L253" s="302"/>
      <c r="M253" s="303"/>
      <c r="N253" s="304"/>
      <c r="O253" s="138"/>
    </row>
    <row r="254" spans="1:15" ht="15" customHeight="1" x14ac:dyDescent="0.25">
      <c r="A254" s="242"/>
      <c r="B254" s="231" t="s">
        <v>179</v>
      </c>
      <c r="C254" s="236" t="s">
        <v>180</v>
      </c>
      <c r="D254" s="286" t="s">
        <v>65</v>
      </c>
      <c r="E254" s="295">
        <v>624000</v>
      </c>
      <c r="F254" s="50" t="s">
        <v>79</v>
      </c>
      <c r="G254" s="50" t="s">
        <v>79</v>
      </c>
      <c r="H254" s="233">
        <v>42040</v>
      </c>
      <c r="I254" s="233">
        <v>42040</v>
      </c>
      <c r="J254" s="235" t="s">
        <v>79</v>
      </c>
      <c r="K254" s="431"/>
      <c r="L254" s="302"/>
      <c r="M254" s="303"/>
      <c r="N254" s="304"/>
      <c r="O254" s="138"/>
    </row>
    <row r="255" spans="1:15" x14ac:dyDescent="0.25">
      <c r="A255" s="242"/>
      <c r="B255" s="231"/>
      <c r="C255" s="146"/>
      <c r="D255" s="146"/>
      <c r="E255" s="146"/>
      <c r="F255" s="50"/>
      <c r="G255" s="232"/>
      <c r="H255" s="243"/>
      <c r="I255" s="243"/>
      <c r="J255" s="245"/>
      <c r="K255" s="299"/>
      <c r="L255" s="300"/>
      <c r="M255" s="301"/>
      <c r="N255" s="299"/>
      <c r="O255" s="139"/>
    </row>
    <row r="256" spans="1:15" ht="15" customHeight="1" x14ac:dyDescent="0.25">
      <c r="A256" s="242"/>
      <c r="B256" s="231" t="s">
        <v>22</v>
      </c>
      <c r="C256" s="236" t="s">
        <v>22</v>
      </c>
      <c r="D256" s="286" t="s">
        <v>65</v>
      </c>
      <c r="E256" s="146">
        <v>7</v>
      </c>
      <c r="F256" s="287" t="s">
        <v>66</v>
      </c>
      <c r="G256" s="232" t="s">
        <v>30</v>
      </c>
      <c r="H256" s="233">
        <v>42053</v>
      </c>
      <c r="I256" s="233">
        <v>42053</v>
      </c>
      <c r="J256" s="235"/>
      <c r="K256" s="299"/>
      <c r="L256" s="300"/>
      <c r="M256" s="301"/>
      <c r="N256" s="299"/>
      <c r="O256" s="139"/>
    </row>
    <row r="257" spans="1:15" ht="15" customHeight="1" x14ac:dyDescent="0.25">
      <c r="A257" s="242"/>
      <c r="B257" s="231" t="s">
        <v>21</v>
      </c>
      <c r="C257" s="236" t="s">
        <v>19</v>
      </c>
      <c r="D257" s="286" t="s">
        <v>65</v>
      </c>
      <c r="E257" s="146">
        <v>1</v>
      </c>
      <c r="F257" s="50">
        <v>50</v>
      </c>
      <c r="G257" s="50" t="s">
        <v>30</v>
      </c>
      <c r="H257" s="233">
        <v>42053</v>
      </c>
      <c r="I257" s="233">
        <v>42053</v>
      </c>
      <c r="J257" s="235"/>
      <c r="K257" s="431"/>
      <c r="L257" s="302"/>
      <c r="M257" s="303"/>
      <c r="N257" s="304"/>
      <c r="O257" s="138"/>
    </row>
    <row r="258" spans="1:15" ht="15" customHeight="1" x14ac:dyDescent="0.25">
      <c r="A258" s="242"/>
      <c r="B258" s="231" t="s">
        <v>179</v>
      </c>
      <c r="C258" s="236" t="s">
        <v>180</v>
      </c>
      <c r="D258" s="286" t="s">
        <v>65</v>
      </c>
      <c r="E258" s="295">
        <f>14*1800*60</f>
        <v>1512000</v>
      </c>
      <c r="F258" s="50" t="s">
        <v>79</v>
      </c>
      <c r="G258" s="50" t="s">
        <v>79</v>
      </c>
      <c r="H258" s="233">
        <v>42053</v>
      </c>
      <c r="I258" s="233">
        <v>42053</v>
      </c>
      <c r="J258" s="235" t="s">
        <v>79</v>
      </c>
      <c r="K258" s="431"/>
      <c r="L258" s="302"/>
      <c r="M258" s="303"/>
      <c r="N258" s="304"/>
      <c r="O258" s="138"/>
    </row>
    <row r="259" spans="1:15" x14ac:dyDescent="0.25">
      <c r="A259" s="242"/>
      <c r="B259" s="231"/>
      <c r="C259" s="232"/>
      <c r="D259" s="146"/>
      <c r="E259" s="146"/>
      <c r="F259" s="50"/>
      <c r="G259" s="232"/>
      <c r="H259" s="243"/>
      <c r="I259" s="243"/>
      <c r="J259" s="245"/>
      <c r="K259" s="299"/>
      <c r="L259" s="300"/>
      <c r="M259" s="301"/>
      <c r="N259" s="299"/>
      <c r="O259" s="139"/>
    </row>
    <row r="260" spans="1:15" ht="15" customHeight="1" x14ac:dyDescent="0.25">
      <c r="A260" s="242"/>
      <c r="B260" s="231" t="s">
        <v>22</v>
      </c>
      <c r="C260" s="236" t="s">
        <v>22</v>
      </c>
      <c r="D260" s="240" t="s">
        <v>65</v>
      </c>
      <c r="E260" s="146">
        <v>7.4</v>
      </c>
      <c r="F260" s="287" t="s">
        <v>66</v>
      </c>
      <c r="G260" s="232" t="s">
        <v>30</v>
      </c>
      <c r="H260" s="233">
        <v>42055</v>
      </c>
      <c r="I260" s="233">
        <v>42055</v>
      </c>
      <c r="J260" s="235"/>
      <c r="K260" s="299"/>
      <c r="L260" s="300"/>
      <c r="M260" s="301"/>
      <c r="N260" s="299"/>
      <c r="O260" s="139"/>
    </row>
    <row r="261" spans="1:15" ht="15" customHeight="1" x14ac:dyDescent="0.25">
      <c r="A261" s="242"/>
      <c r="B261" s="231" t="s">
        <v>21</v>
      </c>
      <c r="C261" s="290" t="s">
        <v>19</v>
      </c>
      <c r="D261" s="286" t="s">
        <v>65</v>
      </c>
      <c r="E261" s="146">
        <v>14</v>
      </c>
      <c r="F261" s="50">
        <v>50</v>
      </c>
      <c r="G261" s="50" t="s">
        <v>30</v>
      </c>
      <c r="H261" s="233">
        <v>42055</v>
      </c>
      <c r="I261" s="233">
        <v>42055</v>
      </c>
      <c r="J261" s="235"/>
      <c r="K261" s="431"/>
      <c r="L261" s="302"/>
      <c r="M261" s="303"/>
      <c r="N261" s="304"/>
      <c r="O261" s="138"/>
    </row>
    <row r="262" spans="1:15" ht="15" customHeight="1" x14ac:dyDescent="0.25">
      <c r="A262" s="242"/>
      <c r="B262" s="231" t="s">
        <v>179</v>
      </c>
      <c r="C262" s="236" t="s">
        <v>180</v>
      </c>
      <c r="D262" s="286" t="s">
        <v>65</v>
      </c>
      <c r="E262" s="295">
        <f>14*60*1800</f>
        <v>1512000</v>
      </c>
      <c r="F262" s="50" t="s">
        <v>79</v>
      </c>
      <c r="G262" s="50" t="s">
        <v>79</v>
      </c>
      <c r="H262" s="233">
        <v>42055</v>
      </c>
      <c r="I262" s="233">
        <v>42055</v>
      </c>
      <c r="J262" s="235" t="s">
        <v>79</v>
      </c>
      <c r="K262" s="431"/>
      <c r="L262" s="302"/>
      <c r="M262" s="303"/>
      <c r="N262" s="304"/>
      <c r="O262" s="138"/>
    </row>
    <row r="263" spans="1:15" x14ac:dyDescent="0.25">
      <c r="A263" s="242"/>
      <c r="B263" s="231"/>
      <c r="C263" s="146"/>
      <c r="D263" s="146"/>
      <c r="E263" s="146"/>
      <c r="F263" s="50"/>
      <c r="G263" s="232"/>
      <c r="H263" s="243"/>
      <c r="I263" s="243"/>
      <c r="J263" s="245"/>
      <c r="K263" s="299"/>
      <c r="L263" s="300"/>
      <c r="M263" s="301"/>
      <c r="N263" s="299"/>
      <c r="O263" s="139"/>
    </row>
    <row r="264" spans="1:15" ht="15" customHeight="1" x14ac:dyDescent="0.25">
      <c r="A264" s="242"/>
      <c r="B264" s="231" t="s">
        <v>22</v>
      </c>
      <c r="C264" s="236" t="s">
        <v>22</v>
      </c>
      <c r="D264" s="240" t="s">
        <v>65</v>
      </c>
      <c r="E264" s="146">
        <v>7.7</v>
      </c>
      <c r="F264" s="287" t="s">
        <v>66</v>
      </c>
      <c r="G264" s="232" t="s">
        <v>30</v>
      </c>
      <c r="H264" s="233">
        <v>42058</v>
      </c>
      <c r="I264" s="233">
        <v>42058</v>
      </c>
      <c r="J264" s="235"/>
      <c r="K264" s="299"/>
      <c r="L264" s="300"/>
      <c r="M264" s="301"/>
      <c r="N264" s="299"/>
      <c r="O264" s="139"/>
    </row>
    <row r="265" spans="1:15" ht="15" customHeight="1" x14ac:dyDescent="0.25">
      <c r="A265" s="242"/>
      <c r="B265" s="231" t="s">
        <v>21</v>
      </c>
      <c r="C265" s="236" t="s">
        <v>19</v>
      </c>
      <c r="D265" s="286" t="s">
        <v>65</v>
      </c>
      <c r="E265" s="146">
        <v>9</v>
      </c>
      <c r="F265" s="50">
        <v>50</v>
      </c>
      <c r="G265" s="50" t="s">
        <v>30</v>
      </c>
      <c r="H265" s="233">
        <v>42058</v>
      </c>
      <c r="I265" s="233">
        <v>42058</v>
      </c>
      <c r="J265" s="235"/>
      <c r="K265" s="431"/>
      <c r="L265" s="302"/>
      <c r="M265" s="303"/>
      <c r="N265" s="304"/>
      <c r="O265" s="138"/>
    </row>
    <row r="266" spans="1:15" ht="15" customHeight="1" x14ac:dyDescent="0.25">
      <c r="A266" s="242"/>
      <c r="B266" s="231" t="s">
        <v>179</v>
      </c>
      <c r="C266" s="236" t="s">
        <v>180</v>
      </c>
      <c r="D266" s="286" t="s">
        <v>65</v>
      </c>
      <c r="E266" s="295">
        <f>22*60*1800</f>
        <v>2376000</v>
      </c>
      <c r="F266" s="50" t="s">
        <v>79</v>
      </c>
      <c r="G266" s="50" t="s">
        <v>79</v>
      </c>
      <c r="H266" s="233">
        <v>42058</v>
      </c>
      <c r="I266" s="233"/>
      <c r="J266" s="235" t="s">
        <v>79</v>
      </c>
      <c r="K266" s="431"/>
      <c r="L266" s="302"/>
      <c r="M266" s="303"/>
      <c r="N266" s="304"/>
      <c r="O266" s="138"/>
    </row>
    <row r="267" spans="1:15" x14ac:dyDescent="0.25">
      <c r="A267" s="242"/>
      <c r="B267" s="231"/>
      <c r="C267" s="146"/>
      <c r="D267" s="146"/>
      <c r="E267" s="146"/>
      <c r="F267" s="50"/>
      <c r="G267" s="232"/>
      <c r="H267" s="243"/>
      <c r="I267" s="243"/>
      <c r="J267" s="245"/>
      <c r="K267" s="299"/>
      <c r="L267" s="300"/>
      <c r="M267" s="301"/>
      <c r="N267" s="299"/>
      <c r="O267" s="139"/>
    </row>
    <row r="268" spans="1:15" ht="15" customHeight="1" x14ac:dyDescent="0.25">
      <c r="A268" s="242"/>
      <c r="B268" s="231" t="s">
        <v>22</v>
      </c>
      <c r="C268" s="236" t="s">
        <v>22</v>
      </c>
      <c r="D268" s="240" t="s">
        <v>65</v>
      </c>
      <c r="E268" s="146">
        <v>7.7</v>
      </c>
      <c r="F268" s="287" t="s">
        <v>66</v>
      </c>
      <c r="G268" s="232" t="s">
        <v>30</v>
      </c>
      <c r="H268" s="233">
        <v>42058</v>
      </c>
      <c r="I268" s="233">
        <v>42058</v>
      </c>
      <c r="J268" s="235"/>
      <c r="K268" s="299"/>
      <c r="L268" s="300"/>
      <c r="M268" s="301"/>
      <c r="N268" s="299"/>
      <c r="O268" s="139"/>
    </row>
    <row r="269" spans="1:15" ht="15" customHeight="1" x14ac:dyDescent="0.25">
      <c r="A269" s="242"/>
      <c r="B269" s="231" t="s">
        <v>21</v>
      </c>
      <c r="C269" s="236" t="s">
        <v>19</v>
      </c>
      <c r="D269" s="286" t="s">
        <v>65</v>
      </c>
      <c r="E269" s="146">
        <v>38</v>
      </c>
      <c r="F269" s="50">
        <v>50</v>
      </c>
      <c r="G269" s="50" t="s">
        <v>30</v>
      </c>
      <c r="H269" s="233">
        <v>42058</v>
      </c>
      <c r="I269" s="233">
        <v>42058</v>
      </c>
      <c r="J269" s="235"/>
      <c r="K269" s="431"/>
      <c r="L269" s="302"/>
      <c r="M269" s="303"/>
      <c r="N269" s="304"/>
      <c r="O269" s="138"/>
    </row>
    <row r="270" spans="1:15" ht="15" customHeight="1" x14ac:dyDescent="0.25">
      <c r="A270" s="242"/>
      <c r="B270" s="231" t="s">
        <v>179</v>
      </c>
      <c r="C270" s="236" t="s">
        <v>180</v>
      </c>
      <c r="D270" s="286" t="s">
        <v>65</v>
      </c>
      <c r="E270" s="146"/>
      <c r="F270" s="50" t="s">
        <v>79</v>
      </c>
      <c r="G270" s="50" t="s">
        <v>79</v>
      </c>
      <c r="H270" s="237">
        <v>42058</v>
      </c>
      <c r="I270" s="233"/>
      <c r="J270" s="237" t="s">
        <v>79</v>
      </c>
      <c r="K270" s="431"/>
      <c r="L270" s="302"/>
      <c r="M270" s="303"/>
      <c r="N270" s="304"/>
      <c r="O270" s="138"/>
    </row>
    <row r="271" spans="1:15" x14ac:dyDescent="0.25">
      <c r="A271" s="242"/>
      <c r="B271" s="231"/>
      <c r="C271" s="146"/>
      <c r="D271" s="146"/>
      <c r="E271" s="146"/>
      <c r="F271" s="50"/>
      <c r="G271" s="232"/>
      <c r="H271" s="243"/>
      <c r="I271" s="243"/>
      <c r="J271" s="245"/>
      <c r="K271" s="299"/>
      <c r="L271" s="300"/>
      <c r="M271" s="301"/>
      <c r="N271" s="299"/>
      <c r="O271" s="139"/>
    </row>
    <row r="272" spans="1:15" ht="15" customHeight="1" x14ac:dyDescent="0.25">
      <c r="A272" s="242"/>
      <c r="B272" s="231" t="s">
        <v>22</v>
      </c>
      <c r="C272" s="236" t="s">
        <v>22</v>
      </c>
      <c r="D272" s="240" t="s">
        <v>65</v>
      </c>
      <c r="E272" s="146">
        <v>7.4</v>
      </c>
      <c r="F272" s="287" t="s">
        <v>66</v>
      </c>
      <c r="G272" s="232" t="s">
        <v>30</v>
      </c>
      <c r="H272" s="233">
        <v>42061</v>
      </c>
      <c r="I272" s="233">
        <v>42061</v>
      </c>
      <c r="J272" s="235"/>
      <c r="K272" s="299"/>
      <c r="L272" s="300"/>
      <c r="M272" s="301"/>
      <c r="N272" s="299"/>
      <c r="O272" s="139"/>
    </row>
    <row r="273" spans="1:15" ht="15" customHeight="1" x14ac:dyDescent="0.25">
      <c r="A273" s="242"/>
      <c r="B273" s="231" t="s">
        <v>21</v>
      </c>
      <c r="C273" s="236" t="s">
        <v>19</v>
      </c>
      <c r="D273" s="286" t="s">
        <v>65</v>
      </c>
      <c r="E273" s="146">
        <v>21</v>
      </c>
      <c r="F273" s="50">
        <v>50</v>
      </c>
      <c r="G273" s="50" t="s">
        <v>30</v>
      </c>
      <c r="H273" s="233">
        <v>42061</v>
      </c>
      <c r="I273" s="233">
        <v>42061</v>
      </c>
      <c r="J273" s="235"/>
      <c r="K273" s="431"/>
      <c r="L273" s="302"/>
      <c r="M273" s="303"/>
      <c r="N273" s="304"/>
      <c r="O273" s="138"/>
    </row>
    <row r="274" spans="1:15" ht="15" customHeight="1" x14ac:dyDescent="0.25">
      <c r="A274" s="242"/>
      <c r="B274" s="231" t="s">
        <v>179</v>
      </c>
      <c r="C274" s="236" t="s">
        <v>180</v>
      </c>
      <c r="D274" s="286" t="s">
        <v>65</v>
      </c>
      <c r="E274" s="295">
        <f>24*60*1800</f>
        <v>2592000</v>
      </c>
      <c r="F274" s="50" t="s">
        <v>79</v>
      </c>
      <c r="G274" s="50" t="s">
        <v>79</v>
      </c>
      <c r="H274" s="233">
        <v>42061</v>
      </c>
      <c r="I274" s="233"/>
      <c r="J274" s="235" t="s">
        <v>79</v>
      </c>
      <c r="K274" s="431"/>
      <c r="L274" s="302"/>
      <c r="M274" s="303"/>
      <c r="N274" s="304"/>
      <c r="O274" s="138"/>
    </row>
    <row r="275" spans="1:15" x14ac:dyDescent="0.25">
      <c r="A275" s="242"/>
      <c r="B275" s="231"/>
      <c r="C275" s="146"/>
      <c r="D275" s="146"/>
      <c r="E275" s="146"/>
      <c r="F275" s="50"/>
      <c r="G275" s="232"/>
      <c r="H275" s="243"/>
      <c r="I275" s="243"/>
      <c r="J275" s="245"/>
      <c r="K275" s="299"/>
      <c r="L275" s="300"/>
      <c r="M275" s="301"/>
      <c r="N275" s="299"/>
      <c r="O275" s="139"/>
    </row>
    <row r="276" spans="1:15" ht="15" customHeight="1" x14ac:dyDescent="0.25">
      <c r="A276" s="242"/>
      <c r="B276" s="231" t="s">
        <v>22</v>
      </c>
      <c r="C276" s="236" t="s">
        <v>22</v>
      </c>
      <c r="D276" s="240" t="s">
        <v>65</v>
      </c>
      <c r="E276" s="146">
        <v>7.6</v>
      </c>
      <c r="F276" s="287" t="s">
        <v>66</v>
      </c>
      <c r="G276" s="232" t="s">
        <v>30</v>
      </c>
      <c r="H276" s="233">
        <v>42104</v>
      </c>
      <c r="I276" s="233">
        <v>42104</v>
      </c>
      <c r="J276" s="235"/>
      <c r="K276" s="299"/>
      <c r="L276" s="300"/>
      <c r="M276" s="301"/>
      <c r="N276" s="299"/>
      <c r="O276" s="139"/>
    </row>
    <row r="277" spans="1:15" ht="15" customHeight="1" x14ac:dyDescent="0.25">
      <c r="A277" s="242"/>
      <c r="B277" s="231" t="s">
        <v>21</v>
      </c>
      <c r="C277" s="236" t="s">
        <v>19</v>
      </c>
      <c r="D277" s="286" t="s">
        <v>65</v>
      </c>
      <c r="E277" s="146">
        <v>29</v>
      </c>
      <c r="F277" s="50">
        <v>50</v>
      </c>
      <c r="G277" s="50" t="s">
        <v>30</v>
      </c>
      <c r="H277" s="237">
        <v>42104</v>
      </c>
      <c r="I277" s="233">
        <v>42104</v>
      </c>
      <c r="J277" s="235"/>
      <c r="K277" s="431"/>
      <c r="L277" s="302"/>
      <c r="M277" s="303"/>
      <c r="N277" s="304"/>
      <c r="O277" s="138"/>
    </row>
    <row r="278" spans="1:15" ht="15" customHeight="1" x14ac:dyDescent="0.25">
      <c r="A278" s="242"/>
      <c r="B278" s="231" t="s">
        <v>179</v>
      </c>
      <c r="C278" s="236" t="s">
        <v>180</v>
      </c>
      <c r="D278" s="286" t="s">
        <v>65</v>
      </c>
      <c r="E278" s="295">
        <f>22*60*1800</f>
        <v>2376000</v>
      </c>
      <c r="F278" s="50" t="s">
        <v>79</v>
      </c>
      <c r="G278" s="50" t="s">
        <v>79</v>
      </c>
      <c r="H278" s="233">
        <v>42104</v>
      </c>
      <c r="I278" s="233"/>
      <c r="J278" s="235" t="s">
        <v>79</v>
      </c>
      <c r="K278" s="431"/>
      <c r="L278" s="302"/>
      <c r="M278" s="303"/>
      <c r="N278" s="304"/>
      <c r="O278" s="138"/>
    </row>
    <row r="279" spans="1:15" x14ac:dyDescent="0.25">
      <c r="A279" s="242"/>
      <c r="B279" s="231"/>
      <c r="C279" s="146"/>
      <c r="D279" s="146"/>
      <c r="E279" s="146"/>
      <c r="F279" s="50"/>
      <c r="G279" s="232"/>
      <c r="H279" s="243"/>
      <c r="I279" s="243"/>
      <c r="J279" s="245"/>
      <c r="K279" s="299"/>
      <c r="L279" s="300"/>
      <c r="M279" s="301"/>
      <c r="N279" s="299"/>
      <c r="O279" s="139"/>
    </row>
    <row r="280" spans="1:15" ht="15" customHeight="1" x14ac:dyDescent="0.25">
      <c r="A280" s="242"/>
      <c r="B280" s="231" t="s">
        <v>22</v>
      </c>
      <c r="C280" s="236" t="s">
        <v>22</v>
      </c>
      <c r="D280" s="240" t="s">
        <v>65</v>
      </c>
      <c r="E280" s="146">
        <v>7.6</v>
      </c>
      <c r="F280" s="287" t="s">
        <v>66</v>
      </c>
      <c r="G280" s="232" t="s">
        <v>30</v>
      </c>
      <c r="H280" s="233">
        <v>42125</v>
      </c>
      <c r="I280" s="233">
        <v>42128</v>
      </c>
      <c r="J280" s="235"/>
      <c r="K280" s="299"/>
      <c r="L280" s="300"/>
      <c r="M280" s="301"/>
      <c r="N280" s="299"/>
      <c r="O280" s="139"/>
    </row>
    <row r="281" spans="1:15" ht="15" customHeight="1" x14ac:dyDescent="0.25">
      <c r="A281" s="242"/>
      <c r="B281" s="231" t="s">
        <v>21</v>
      </c>
      <c r="C281" s="236" t="s">
        <v>19</v>
      </c>
      <c r="D281" s="286" t="s">
        <v>65</v>
      </c>
      <c r="E281" s="146">
        <v>42</v>
      </c>
      <c r="F281" s="50">
        <v>50</v>
      </c>
      <c r="G281" s="50" t="s">
        <v>30</v>
      </c>
      <c r="H281" s="233">
        <v>42125</v>
      </c>
      <c r="I281" s="233">
        <v>42128</v>
      </c>
      <c r="J281" s="235"/>
      <c r="K281" s="431"/>
      <c r="L281" s="302"/>
      <c r="M281" s="303"/>
      <c r="N281" s="304"/>
      <c r="O281" s="138"/>
    </row>
    <row r="282" spans="1:15" ht="15" customHeight="1" x14ac:dyDescent="0.25">
      <c r="A282" s="242"/>
      <c r="B282" s="231" t="s">
        <v>179</v>
      </c>
      <c r="C282" s="236" t="s">
        <v>180</v>
      </c>
      <c r="D282" s="286" t="s">
        <v>65</v>
      </c>
      <c r="E282" s="295">
        <f>20*60*1800</f>
        <v>2160000</v>
      </c>
      <c r="F282" s="50" t="s">
        <v>79</v>
      </c>
      <c r="G282" s="50" t="s">
        <v>79</v>
      </c>
      <c r="H282" s="233">
        <v>42125</v>
      </c>
      <c r="I282" s="233"/>
      <c r="J282" s="235" t="s">
        <v>79</v>
      </c>
      <c r="K282" s="431"/>
      <c r="L282" s="302"/>
      <c r="M282" s="303"/>
      <c r="N282" s="304"/>
      <c r="O282" s="138"/>
    </row>
    <row r="283" spans="1:15" x14ac:dyDescent="0.25">
      <c r="A283" s="242"/>
      <c r="B283" s="231"/>
      <c r="C283" s="146"/>
      <c r="D283" s="146"/>
      <c r="E283" s="146"/>
      <c r="F283" s="50"/>
      <c r="G283" s="232"/>
      <c r="H283" s="243"/>
      <c r="I283" s="243"/>
      <c r="J283" s="245"/>
      <c r="K283" s="299"/>
      <c r="L283" s="300"/>
      <c r="M283" s="301"/>
      <c r="N283" s="299"/>
      <c r="O283" s="139"/>
    </row>
    <row r="284" spans="1:15" ht="15" customHeight="1" x14ac:dyDescent="0.25">
      <c r="A284" s="242"/>
      <c r="B284" s="231" t="s">
        <v>22</v>
      </c>
      <c r="C284" s="236" t="s">
        <v>22</v>
      </c>
      <c r="D284" s="240" t="s">
        <v>65</v>
      </c>
      <c r="E284" s="146">
        <v>7.7</v>
      </c>
      <c r="F284" s="287" t="s">
        <v>66</v>
      </c>
      <c r="G284" s="232" t="s">
        <v>30</v>
      </c>
      <c r="H284" s="233">
        <v>42126</v>
      </c>
      <c r="I284" s="233">
        <v>42128</v>
      </c>
      <c r="J284" s="235"/>
      <c r="K284" s="299"/>
      <c r="L284" s="300"/>
      <c r="M284" s="301"/>
      <c r="N284" s="299"/>
      <c r="O284" s="139"/>
    </row>
    <row r="285" spans="1:15" ht="15" customHeight="1" x14ac:dyDescent="0.25">
      <c r="A285" s="242"/>
      <c r="B285" s="231" t="s">
        <v>21</v>
      </c>
      <c r="C285" s="236" t="s">
        <v>19</v>
      </c>
      <c r="D285" s="286" t="s">
        <v>65</v>
      </c>
      <c r="E285" s="146">
        <v>44</v>
      </c>
      <c r="F285" s="50">
        <v>50</v>
      </c>
      <c r="G285" s="50" t="s">
        <v>30</v>
      </c>
      <c r="H285" s="233">
        <v>42126</v>
      </c>
      <c r="I285" s="233">
        <v>42128</v>
      </c>
      <c r="J285" s="235"/>
      <c r="K285" s="431"/>
      <c r="L285" s="302"/>
      <c r="M285" s="303"/>
      <c r="N285" s="304"/>
      <c r="O285" s="138"/>
    </row>
    <row r="286" spans="1:15" ht="15" customHeight="1" x14ac:dyDescent="0.25">
      <c r="A286" s="242"/>
      <c r="B286" s="231" t="s">
        <v>179</v>
      </c>
      <c r="C286" s="236" t="s">
        <v>180</v>
      </c>
      <c r="D286" s="286" t="s">
        <v>65</v>
      </c>
      <c r="E286" s="295">
        <f>24*60*2000</f>
        <v>2880000</v>
      </c>
      <c r="F286" s="50" t="s">
        <v>79</v>
      </c>
      <c r="G286" s="50" t="s">
        <v>79</v>
      </c>
      <c r="H286" s="233">
        <v>42126</v>
      </c>
      <c r="I286" s="233"/>
      <c r="J286" s="235" t="s">
        <v>79</v>
      </c>
      <c r="K286" s="431"/>
      <c r="L286" s="437"/>
      <c r="M286" s="303"/>
      <c r="N286" s="304"/>
      <c r="O286" s="138"/>
    </row>
    <row r="287" spans="1:15" x14ac:dyDescent="0.25">
      <c r="A287" s="242"/>
      <c r="B287" s="255"/>
      <c r="C287" s="296"/>
      <c r="D287" s="296"/>
      <c r="E287" s="296"/>
      <c r="F287" s="259"/>
      <c r="G287" s="297"/>
      <c r="H287" s="298"/>
      <c r="I287" s="298"/>
      <c r="J287" s="420"/>
      <c r="K287" s="299"/>
      <c r="L287" s="300"/>
      <c r="M287" s="301"/>
      <c r="N287" s="299"/>
      <c r="O287" s="139"/>
    </row>
    <row r="288" spans="1:15" ht="15" customHeight="1" x14ac:dyDescent="0.25">
      <c r="A288" s="242"/>
      <c r="B288" s="231" t="s">
        <v>22</v>
      </c>
      <c r="C288" s="236" t="s">
        <v>22</v>
      </c>
      <c r="D288" s="240" t="s">
        <v>65</v>
      </c>
      <c r="E288" s="146">
        <v>7.4</v>
      </c>
      <c r="F288" s="287" t="s">
        <v>66</v>
      </c>
      <c r="G288" s="232" t="s">
        <v>30</v>
      </c>
      <c r="H288" s="233">
        <v>42139</v>
      </c>
      <c r="I288" s="233">
        <v>42139</v>
      </c>
      <c r="J288" s="235"/>
      <c r="K288" s="299"/>
      <c r="L288" s="300"/>
      <c r="M288" s="301"/>
      <c r="N288" s="299"/>
      <c r="O288" s="139"/>
    </row>
    <row r="289" spans="1:15" ht="15" customHeight="1" x14ac:dyDescent="0.25">
      <c r="A289" s="242"/>
      <c r="B289" s="231" t="s">
        <v>21</v>
      </c>
      <c r="C289" s="236" t="s">
        <v>19</v>
      </c>
      <c r="D289" s="286" t="s">
        <v>65</v>
      </c>
      <c r="E289" s="146">
        <v>24</v>
      </c>
      <c r="F289" s="50">
        <v>50</v>
      </c>
      <c r="G289" s="50" t="s">
        <v>30</v>
      </c>
      <c r="H289" s="237">
        <v>42139</v>
      </c>
      <c r="I289" s="233">
        <v>42139</v>
      </c>
      <c r="J289" s="235"/>
      <c r="K289" s="431"/>
      <c r="L289" s="302"/>
      <c r="M289" s="303"/>
      <c r="N289" s="304"/>
      <c r="O289" s="138"/>
    </row>
    <row r="290" spans="1:15" ht="15" customHeight="1" x14ac:dyDescent="0.25">
      <c r="A290" s="242"/>
      <c r="B290" s="231" t="s">
        <v>179</v>
      </c>
      <c r="C290" s="236" t="s">
        <v>180</v>
      </c>
      <c r="D290" s="286" t="s">
        <v>65</v>
      </c>
      <c r="E290" s="295">
        <v>3600000</v>
      </c>
      <c r="F290" s="50" t="s">
        <v>79</v>
      </c>
      <c r="G290" s="50" t="s">
        <v>79</v>
      </c>
      <c r="H290" s="233">
        <v>42139</v>
      </c>
      <c r="I290" s="233"/>
      <c r="J290" s="235" t="s">
        <v>79</v>
      </c>
      <c r="K290" s="431"/>
      <c r="L290" s="302"/>
      <c r="M290" s="303"/>
      <c r="N290" s="304"/>
      <c r="O290" s="138"/>
    </row>
    <row r="291" spans="1:15" x14ac:dyDescent="0.25">
      <c r="A291" s="242"/>
      <c r="B291" s="255"/>
      <c r="C291" s="296"/>
      <c r="D291" s="296"/>
      <c r="E291" s="296"/>
      <c r="F291" s="259"/>
      <c r="G291" s="297"/>
      <c r="H291" s="298"/>
      <c r="I291" s="298"/>
      <c r="J291" s="420"/>
      <c r="K291" s="299"/>
      <c r="L291" s="300"/>
      <c r="M291" s="301"/>
      <c r="N291" s="299"/>
      <c r="O291" s="139"/>
    </row>
    <row r="292" spans="1:15" ht="15" customHeight="1" x14ac:dyDescent="0.25">
      <c r="A292" s="242"/>
      <c r="B292" s="231" t="s">
        <v>22</v>
      </c>
      <c r="C292" s="236" t="s">
        <v>22</v>
      </c>
      <c r="D292" s="240" t="s">
        <v>65</v>
      </c>
      <c r="E292" s="236">
        <v>7.8</v>
      </c>
      <c r="F292" s="247">
        <v>42953</v>
      </c>
      <c r="G292" s="232" t="s">
        <v>30</v>
      </c>
      <c r="H292" s="233">
        <v>42139</v>
      </c>
      <c r="I292" s="244"/>
      <c r="J292" s="421"/>
      <c r="K292" s="311"/>
      <c r="L292" s="312"/>
      <c r="M292" s="301"/>
      <c r="N292" s="311"/>
      <c r="O292" s="142"/>
    </row>
    <row r="293" spans="1:15" ht="15.75" customHeight="1" x14ac:dyDescent="0.25">
      <c r="A293" s="242"/>
      <c r="B293" s="231" t="s">
        <v>21</v>
      </c>
      <c r="C293" s="236" t="s">
        <v>19</v>
      </c>
      <c r="D293" s="286" t="s">
        <v>65</v>
      </c>
      <c r="E293" s="236">
        <v>43</v>
      </c>
      <c r="F293" s="232">
        <v>50</v>
      </c>
      <c r="G293" s="232" t="s">
        <v>30</v>
      </c>
      <c r="H293" s="233">
        <v>42139</v>
      </c>
      <c r="I293" s="244"/>
      <c r="J293" s="421"/>
      <c r="K293" s="311"/>
      <c r="L293" s="312"/>
      <c r="M293" s="301"/>
      <c r="N293" s="311"/>
      <c r="O293" s="142"/>
    </row>
    <row r="294" spans="1:15" ht="15" customHeight="1" x14ac:dyDescent="0.25">
      <c r="A294" s="242"/>
      <c r="B294" s="231" t="s">
        <v>179</v>
      </c>
      <c r="C294" s="236" t="s">
        <v>180</v>
      </c>
      <c r="D294" s="286" t="s">
        <v>65</v>
      </c>
      <c r="E294" s="236"/>
      <c r="F294" s="232" t="s">
        <v>41</v>
      </c>
      <c r="G294" s="232" t="s">
        <v>41</v>
      </c>
      <c r="H294" s="233">
        <v>42139</v>
      </c>
      <c r="I294" s="244"/>
      <c r="J294" s="421"/>
      <c r="K294" s="311"/>
      <c r="L294" s="312"/>
      <c r="M294" s="301"/>
      <c r="N294" s="311"/>
      <c r="O294" s="142"/>
    </row>
    <row r="295" spans="1:15" x14ac:dyDescent="0.25">
      <c r="A295" s="305"/>
      <c r="B295" s="306"/>
      <c r="C295" s="307"/>
      <c r="D295" s="308"/>
      <c r="E295" s="308"/>
      <c r="F295" s="309"/>
      <c r="G295" s="309"/>
      <c r="H295" s="310"/>
      <c r="I295" s="310"/>
      <c r="J295" s="422"/>
      <c r="K295" s="311"/>
      <c r="L295" s="312"/>
      <c r="M295" s="301"/>
      <c r="N295" s="311"/>
      <c r="O295" s="142"/>
    </row>
    <row r="296" spans="1:15" ht="15" customHeight="1" x14ac:dyDescent="0.25">
      <c r="A296" s="242"/>
      <c r="B296" s="231" t="s">
        <v>22</v>
      </c>
      <c r="C296" s="236" t="s">
        <v>22</v>
      </c>
      <c r="D296" s="240" t="s">
        <v>65</v>
      </c>
      <c r="E296" s="146">
        <v>7.4</v>
      </c>
      <c r="F296" s="287" t="s">
        <v>66</v>
      </c>
      <c r="G296" s="232" t="s">
        <v>30</v>
      </c>
      <c r="H296" s="233">
        <v>42145</v>
      </c>
      <c r="I296" s="233">
        <v>42146</v>
      </c>
      <c r="J296" s="235"/>
      <c r="K296" s="299"/>
      <c r="L296" s="300"/>
      <c r="M296" s="301"/>
      <c r="N296" s="299"/>
      <c r="O296" s="139"/>
    </row>
    <row r="297" spans="1:15" ht="15" customHeight="1" x14ac:dyDescent="0.25">
      <c r="A297" s="242"/>
      <c r="B297" s="231" t="s">
        <v>21</v>
      </c>
      <c r="C297" s="236" t="s">
        <v>19</v>
      </c>
      <c r="D297" s="286" t="s">
        <v>65</v>
      </c>
      <c r="E297" s="146">
        <v>27</v>
      </c>
      <c r="F297" s="50">
        <v>50</v>
      </c>
      <c r="G297" s="50" t="s">
        <v>30</v>
      </c>
      <c r="H297" s="233">
        <v>42145</v>
      </c>
      <c r="I297" s="233">
        <v>42146</v>
      </c>
      <c r="J297" s="235"/>
      <c r="K297" s="431"/>
      <c r="L297" s="302"/>
      <c r="M297" s="303"/>
      <c r="N297" s="304"/>
      <c r="O297" s="138"/>
    </row>
    <row r="298" spans="1:15" ht="15" customHeight="1" x14ac:dyDescent="0.25">
      <c r="A298" s="242"/>
      <c r="B298" s="231" t="s">
        <v>179</v>
      </c>
      <c r="C298" s="236" t="s">
        <v>180</v>
      </c>
      <c r="D298" s="286" t="s">
        <v>65</v>
      </c>
      <c r="E298" s="295">
        <v>3600000</v>
      </c>
      <c r="F298" s="50" t="s">
        <v>79</v>
      </c>
      <c r="G298" s="50" t="s">
        <v>79</v>
      </c>
      <c r="H298" s="233">
        <v>42145</v>
      </c>
      <c r="I298" s="233"/>
      <c r="J298" s="235" t="s">
        <v>79</v>
      </c>
      <c r="K298" s="431"/>
      <c r="L298" s="302"/>
      <c r="M298" s="303"/>
      <c r="N298" s="304"/>
      <c r="O298" s="138"/>
    </row>
    <row r="299" spans="1:15" x14ac:dyDescent="0.25">
      <c r="A299" s="242"/>
      <c r="B299" s="255"/>
      <c r="C299" s="296"/>
      <c r="D299" s="296"/>
      <c r="E299" s="296"/>
      <c r="F299" s="259"/>
      <c r="G299" s="297"/>
      <c r="H299" s="298"/>
      <c r="I299" s="313"/>
      <c r="J299" s="420"/>
      <c r="K299" s="299"/>
      <c r="L299" s="300"/>
      <c r="M299" s="301"/>
      <c r="N299" s="299"/>
      <c r="O299" s="139"/>
    </row>
    <row r="300" spans="1:15" ht="15" customHeight="1" x14ac:dyDescent="0.25">
      <c r="A300" s="242"/>
      <c r="B300" s="231" t="s">
        <v>22</v>
      </c>
      <c r="C300" s="236" t="s">
        <v>22</v>
      </c>
      <c r="D300" s="240" t="s">
        <v>65</v>
      </c>
      <c r="E300" s="236">
        <v>7.4</v>
      </c>
      <c r="F300" s="287" t="s">
        <v>66</v>
      </c>
      <c r="G300" s="232" t="s">
        <v>30</v>
      </c>
      <c r="H300" s="237">
        <v>42146</v>
      </c>
      <c r="I300" s="288"/>
      <c r="J300" s="288"/>
      <c r="K300" s="311"/>
      <c r="L300" s="312"/>
      <c r="M300" s="301"/>
      <c r="N300" s="311"/>
      <c r="O300" s="142"/>
    </row>
    <row r="301" spans="1:15" ht="15" customHeight="1" x14ac:dyDescent="0.25">
      <c r="A301" s="242"/>
      <c r="B301" s="231" t="s">
        <v>21</v>
      </c>
      <c r="C301" s="236" t="s">
        <v>19</v>
      </c>
      <c r="D301" s="286" t="s">
        <v>65</v>
      </c>
      <c r="E301" s="236">
        <v>26</v>
      </c>
      <c r="F301" s="50">
        <v>50</v>
      </c>
      <c r="G301" s="50" t="s">
        <v>30</v>
      </c>
      <c r="H301" s="233">
        <v>42146</v>
      </c>
      <c r="I301" s="288"/>
      <c r="J301" s="288"/>
      <c r="K301" s="311"/>
      <c r="L301" s="312"/>
      <c r="M301" s="301"/>
      <c r="N301" s="311"/>
      <c r="O301" s="142"/>
    </row>
    <row r="302" spans="1:15" ht="15" customHeight="1" x14ac:dyDescent="0.25">
      <c r="A302" s="242"/>
      <c r="B302" s="231" t="s">
        <v>179</v>
      </c>
      <c r="C302" s="236" t="s">
        <v>180</v>
      </c>
      <c r="D302" s="286" t="s">
        <v>65</v>
      </c>
      <c r="E302" s="236"/>
      <c r="F302" s="232" t="s">
        <v>41</v>
      </c>
      <c r="G302" s="232" t="s">
        <v>41</v>
      </c>
      <c r="H302" s="233">
        <v>42146</v>
      </c>
      <c r="I302" s="288"/>
      <c r="J302" s="288"/>
      <c r="K302" s="311"/>
      <c r="L302" s="312"/>
      <c r="M302" s="301"/>
      <c r="N302" s="311"/>
      <c r="O302" s="142"/>
    </row>
    <row r="303" spans="1:15" x14ac:dyDescent="0.25">
      <c r="A303" s="242"/>
      <c r="B303" s="255"/>
      <c r="C303" s="314"/>
      <c r="D303" s="314"/>
      <c r="E303" s="297"/>
      <c r="F303" s="297"/>
      <c r="G303" s="297"/>
      <c r="H303" s="313"/>
      <c r="I303" s="313"/>
      <c r="J303" s="423"/>
      <c r="K303" s="311"/>
      <c r="L303" s="312"/>
      <c r="M303" s="301"/>
      <c r="N303" s="311"/>
      <c r="O303" s="142"/>
    </row>
    <row r="304" spans="1:15" ht="15" customHeight="1" x14ac:dyDescent="0.25">
      <c r="A304" s="242"/>
      <c r="B304" s="231" t="s">
        <v>22</v>
      </c>
      <c r="C304" s="236" t="s">
        <v>22</v>
      </c>
      <c r="D304" s="240" t="s">
        <v>65</v>
      </c>
      <c r="E304" s="236">
        <v>7.7</v>
      </c>
      <c r="F304" s="287" t="s">
        <v>66</v>
      </c>
      <c r="G304" s="232" t="s">
        <v>30</v>
      </c>
      <c r="H304" s="233">
        <v>42146</v>
      </c>
      <c r="I304" s="244"/>
      <c r="J304" s="421"/>
      <c r="K304" s="311"/>
      <c r="L304" s="312"/>
      <c r="M304" s="301"/>
      <c r="N304" s="311"/>
      <c r="O304" s="142"/>
    </row>
    <row r="305" spans="1:15" ht="15" customHeight="1" x14ac:dyDescent="0.25">
      <c r="A305" s="242"/>
      <c r="B305" s="231" t="s">
        <v>21</v>
      </c>
      <c r="C305" s="236" t="s">
        <v>19</v>
      </c>
      <c r="D305" s="286" t="s">
        <v>65</v>
      </c>
      <c r="E305" s="236">
        <v>16</v>
      </c>
      <c r="F305" s="50">
        <v>50</v>
      </c>
      <c r="G305" s="50" t="s">
        <v>30</v>
      </c>
      <c r="H305" s="233">
        <v>42146</v>
      </c>
      <c r="I305" s="244"/>
      <c r="J305" s="421"/>
      <c r="K305" s="311"/>
      <c r="L305" s="312"/>
      <c r="M305" s="301"/>
      <c r="N305" s="311"/>
      <c r="O305" s="142"/>
    </row>
    <row r="306" spans="1:15" ht="15" customHeight="1" x14ac:dyDescent="0.25">
      <c r="A306" s="242"/>
      <c r="B306" s="231" t="s">
        <v>179</v>
      </c>
      <c r="C306" s="236" t="s">
        <v>180</v>
      </c>
      <c r="D306" s="286" t="s">
        <v>65</v>
      </c>
      <c r="E306" s="290"/>
      <c r="F306" s="232" t="s">
        <v>41</v>
      </c>
      <c r="G306" s="232" t="s">
        <v>41</v>
      </c>
      <c r="H306" s="233">
        <v>42146</v>
      </c>
      <c r="I306" s="244"/>
      <c r="J306" s="421"/>
      <c r="K306" s="311"/>
      <c r="L306" s="312"/>
      <c r="M306" s="301"/>
      <c r="N306" s="311"/>
      <c r="O306" s="142"/>
    </row>
    <row r="307" spans="1:15" x14ac:dyDescent="0.25">
      <c r="A307" s="242"/>
      <c r="B307" s="255"/>
      <c r="C307" s="314"/>
      <c r="D307" s="314"/>
      <c r="E307" s="297"/>
      <c r="F307" s="297"/>
      <c r="G307" s="297"/>
      <c r="H307" s="313"/>
      <c r="I307" s="313"/>
      <c r="J307" s="423"/>
      <c r="K307" s="311"/>
      <c r="L307" s="312"/>
      <c r="M307" s="301"/>
      <c r="N307" s="311"/>
      <c r="O307" s="142"/>
    </row>
    <row r="308" spans="1:15" ht="15" customHeight="1" x14ac:dyDescent="0.25">
      <c r="A308" s="242"/>
      <c r="B308" s="231" t="s">
        <v>22</v>
      </c>
      <c r="C308" s="236" t="s">
        <v>22</v>
      </c>
      <c r="D308" s="240" t="s">
        <v>65</v>
      </c>
      <c r="E308" s="146">
        <v>7.8</v>
      </c>
      <c r="F308" s="287" t="s">
        <v>66</v>
      </c>
      <c r="G308" s="232" t="s">
        <v>30</v>
      </c>
      <c r="H308" s="233">
        <v>42184</v>
      </c>
      <c r="I308" s="233">
        <v>42184</v>
      </c>
      <c r="J308" s="235"/>
      <c r="K308" s="299"/>
      <c r="L308" s="300"/>
      <c r="M308" s="301"/>
      <c r="N308" s="299"/>
      <c r="O308" s="139"/>
    </row>
    <row r="309" spans="1:15" ht="15" customHeight="1" x14ac:dyDescent="0.25">
      <c r="A309" s="242"/>
      <c r="B309" s="231" t="s">
        <v>21</v>
      </c>
      <c r="C309" s="236" t="s">
        <v>19</v>
      </c>
      <c r="D309" s="286" t="s">
        <v>65</v>
      </c>
      <c r="E309" s="146">
        <v>33</v>
      </c>
      <c r="F309" s="50">
        <v>50</v>
      </c>
      <c r="G309" s="50" t="s">
        <v>30</v>
      </c>
      <c r="H309" s="233">
        <v>42184</v>
      </c>
      <c r="I309" s="233">
        <v>42184</v>
      </c>
      <c r="J309" s="235"/>
      <c r="K309" s="431"/>
      <c r="L309" s="302"/>
      <c r="M309" s="303"/>
      <c r="N309" s="304"/>
      <c r="O309" s="138"/>
    </row>
    <row r="310" spans="1:15" ht="15" customHeight="1" x14ac:dyDescent="0.25">
      <c r="A310" s="242"/>
      <c r="B310" s="231" t="s">
        <v>179</v>
      </c>
      <c r="C310" s="236" t="s">
        <v>180</v>
      </c>
      <c r="D310" s="286" t="s">
        <v>65</v>
      </c>
      <c r="E310" s="295">
        <v>2400000</v>
      </c>
      <c r="F310" s="50" t="s">
        <v>79</v>
      </c>
      <c r="G310" s="50" t="s">
        <v>79</v>
      </c>
      <c r="H310" s="233">
        <v>42184</v>
      </c>
      <c r="I310" s="233"/>
      <c r="J310" s="235" t="s">
        <v>79</v>
      </c>
      <c r="K310" s="431"/>
      <c r="L310" s="302"/>
      <c r="M310" s="303"/>
      <c r="N310" s="304"/>
      <c r="O310" s="138"/>
    </row>
    <row r="311" spans="1:15" x14ac:dyDescent="0.25">
      <c r="A311" s="242"/>
      <c r="B311" s="255"/>
      <c r="C311" s="296"/>
      <c r="D311" s="296"/>
      <c r="E311" s="296"/>
      <c r="F311" s="259"/>
      <c r="G311" s="297"/>
      <c r="H311" s="313"/>
      <c r="I311" s="298"/>
      <c r="J311" s="420"/>
      <c r="K311" s="299"/>
      <c r="L311" s="300"/>
      <c r="M311" s="301"/>
      <c r="N311" s="299"/>
      <c r="O311" s="139"/>
    </row>
    <row r="312" spans="1:15" ht="15" customHeight="1" x14ac:dyDescent="0.25">
      <c r="A312" s="242"/>
      <c r="B312" s="231" t="s">
        <v>22</v>
      </c>
      <c r="C312" s="236" t="s">
        <v>22</v>
      </c>
      <c r="D312" s="240" t="s">
        <v>65</v>
      </c>
      <c r="E312" s="146">
        <v>7.3</v>
      </c>
      <c r="F312" s="287" t="s">
        <v>66</v>
      </c>
      <c r="G312" s="232" t="s">
        <v>30</v>
      </c>
      <c r="H312" s="233">
        <v>42185</v>
      </c>
      <c r="I312" s="237">
        <v>42185</v>
      </c>
      <c r="J312" s="235"/>
      <c r="K312" s="315"/>
      <c r="L312" s="300"/>
      <c r="M312" s="301"/>
      <c r="N312" s="299"/>
      <c r="O312" s="139"/>
    </row>
    <row r="313" spans="1:15" ht="15" customHeight="1" x14ac:dyDescent="0.25">
      <c r="A313" s="242"/>
      <c r="B313" s="231" t="s">
        <v>21</v>
      </c>
      <c r="C313" s="236" t="s">
        <v>19</v>
      </c>
      <c r="D313" s="286" t="s">
        <v>65</v>
      </c>
      <c r="E313" s="146">
        <v>40</v>
      </c>
      <c r="F313" s="50">
        <v>50</v>
      </c>
      <c r="G313" s="50" t="s">
        <v>30</v>
      </c>
      <c r="H313" s="233">
        <v>42185</v>
      </c>
      <c r="I313" s="233">
        <v>42185</v>
      </c>
      <c r="J313" s="235"/>
      <c r="K313" s="431"/>
      <c r="L313" s="302"/>
      <c r="M313" s="303"/>
      <c r="N313" s="304"/>
      <c r="O313" s="138"/>
    </row>
    <row r="314" spans="1:15" ht="15" customHeight="1" x14ac:dyDescent="0.25">
      <c r="A314" s="242"/>
      <c r="B314" s="231" t="s">
        <v>179</v>
      </c>
      <c r="C314" s="236" t="s">
        <v>180</v>
      </c>
      <c r="D314" s="286" t="s">
        <v>65</v>
      </c>
      <c r="E314" s="295">
        <v>2600000</v>
      </c>
      <c r="F314" s="50" t="s">
        <v>79</v>
      </c>
      <c r="G314" s="50" t="s">
        <v>79</v>
      </c>
      <c r="H314" s="237">
        <v>42185</v>
      </c>
      <c r="I314" s="233"/>
      <c r="J314" s="237" t="s">
        <v>79</v>
      </c>
      <c r="K314" s="431"/>
      <c r="L314" s="302"/>
      <c r="M314" s="303"/>
      <c r="N314" s="304"/>
      <c r="O314" s="138"/>
    </row>
    <row r="315" spans="1:15" x14ac:dyDescent="0.25">
      <c r="A315" s="242"/>
      <c r="B315" s="255"/>
      <c r="C315" s="296"/>
      <c r="D315" s="296"/>
      <c r="E315" s="296"/>
      <c r="F315" s="259"/>
      <c r="G315" s="297"/>
      <c r="H315" s="298"/>
      <c r="I315" s="316"/>
      <c r="J315" s="420"/>
      <c r="K315" s="299"/>
      <c r="L315" s="300"/>
      <c r="M315" s="301"/>
      <c r="N315" s="299"/>
      <c r="O315" s="139"/>
    </row>
    <row r="316" spans="1:15" ht="15" customHeight="1" x14ac:dyDescent="0.25">
      <c r="A316" s="242"/>
      <c r="B316" s="231" t="s">
        <v>22</v>
      </c>
      <c r="C316" s="236" t="s">
        <v>22</v>
      </c>
      <c r="D316" s="240" t="s">
        <v>65</v>
      </c>
      <c r="E316" s="146">
        <v>7.8</v>
      </c>
      <c r="F316" s="287" t="s">
        <v>66</v>
      </c>
      <c r="G316" s="232" t="s">
        <v>30</v>
      </c>
      <c r="H316" s="233">
        <v>42187</v>
      </c>
      <c r="I316" s="233">
        <v>42187</v>
      </c>
      <c r="J316" s="235"/>
      <c r="K316" s="299"/>
      <c r="L316" s="300"/>
      <c r="M316" s="301"/>
      <c r="N316" s="299"/>
      <c r="O316" s="139"/>
    </row>
    <row r="317" spans="1:15" ht="15" customHeight="1" x14ac:dyDescent="0.25">
      <c r="A317" s="242"/>
      <c r="B317" s="231" t="s">
        <v>21</v>
      </c>
      <c r="C317" s="236" t="s">
        <v>19</v>
      </c>
      <c r="D317" s="286" t="s">
        <v>65</v>
      </c>
      <c r="E317" s="146">
        <v>17</v>
      </c>
      <c r="F317" s="50">
        <v>50</v>
      </c>
      <c r="G317" s="50" t="s">
        <v>30</v>
      </c>
      <c r="H317" s="233">
        <v>42187</v>
      </c>
      <c r="I317" s="233">
        <v>42187</v>
      </c>
      <c r="J317" s="235"/>
      <c r="K317" s="431"/>
      <c r="L317" s="302"/>
      <c r="M317" s="303"/>
      <c r="N317" s="304"/>
      <c r="O317" s="138"/>
    </row>
    <row r="318" spans="1:15" ht="15" customHeight="1" x14ac:dyDescent="0.25">
      <c r="A318" s="242"/>
      <c r="B318" s="231" t="s">
        <v>179</v>
      </c>
      <c r="C318" s="236" t="s">
        <v>180</v>
      </c>
      <c r="D318" s="286" t="s">
        <v>65</v>
      </c>
      <c r="E318" s="295">
        <v>2800000</v>
      </c>
      <c r="F318" s="50" t="s">
        <v>79</v>
      </c>
      <c r="G318" s="50" t="s">
        <v>79</v>
      </c>
      <c r="H318" s="233">
        <v>42187</v>
      </c>
      <c r="I318" s="233"/>
      <c r="J318" s="235" t="s">
        <v>79</v>
      </c>
      <c r="K318" s="431"/>
      <c r="L318" s="302"/>
      <c r="M318" s="303"/>
      <c r="N318" s="304"/>
      <c r="O318" s="138"/>
    </row>
    <row r="319" spans="1:15" x14ac:dyDescent="0.25">
      <c r="A319" s="242"/>
      <c r="B319" s="255"/>
      <c r="C319" s="296"/>
      <c r="D319" s="296"/>
      <c r="E319" s="296"/>
      <c r="F319" s="259"/>
      <c r="G319" s="297"/>
      <c r="H319" s="298"/>
      <c r="I319" s="316"/>
      <c r="J319" s="420"/>
      <c r="K319" s="299"/>
      <c r="L319" s="317"/>
      <c r="M319" s="301"/>
      <c r="N319" s="299"/>
      <c r="O319" s="139"/>
    </row>
    <row r="320" spans="1:15" ht="15" customHeight="1" x14ac:dyDescent="0.25">
      <c r="A320" s="242"/>
      <c r="B320" s="231" t="s">
        <v>22</v>
      </c>
      <c r="C320" s="236" t="s">
        <v>22</v>
      </c>
      <c r="D320" s="240" t="s">
        <v>65</v>
      </c>
      <c r="E320" s="146">
        <v>7.2</v>
      </c>
      <c r="F320" s="287" t="s">
        <v>66</v>
      </c>
      <c r="G320" s="232" t="s">
        <v>30</v>
      </c>
      <c r="H320" s="233">
        <v>42250</v>
      </c>
      <c r="I320" s="233">
        <v>42250</v>
      </c>
      <c r="J320" s="235"/>
      <c r="K320" s="299"/>
      <c r="L320" s="312"/>
      <c r="M320" s="301"/>
      <c r="N320" s="299"/>
      <c r="O320" s="142"/>
    </row>
    <row r="321" spans="1:15" ht="15" customHeight="1" x14ac:dyDescent="0.25">
      <c r="A321" s="242"/>
      <c r="B321" s="231" t="s">
        <v>21</v>
      </c>
      <c r="C321" s="236" t="s">
        <v>19</v>
      </c>
      <c r="D321" s="286" t="s">
        <v>65</v>
      </c>
      <c r="E321" s="146">
        <v>16</v>
      </c>
      <c r="F321" s="50">
        <v>50</v>
      </c>
      <c r="G321" s="50" t="s">
        <v>30</v>
      </c>
      <c r="H321" s="233">
        <v>42250</v>
      </c>
      <c r="I321" s="233">
        <v>42250</v>
      </c>
      <c r="J321" s="235"/>
      <c r="K321" s="431"/>
      <c r="L321" s="302"/>
      <c r="M321" s="303"/>
      <c r="N321" s="304"/>
      <c r="O321" s="138"/>
    </row>
    <row r="322" spans="1:15" ht="15" customHeight="1" x14ac:dyDescent="0.25">
      <c r="A322" s="242"/>
      <c r="B322" s="231" t="s">
        <v>179</v>
      </c>
      <c r="C322" s="236" t="s">
        <v>180</v>
      </c>
      <c r="D322" s="286" t="s">
        <v>65</v>
      </c>
      <c r="E322" s="295">
        <v>2800000</v>
      </c>
      <c r="F322" s="50" t="s">
        <v>79</v>
      </c>
      <c r="G322" s="50" t="s">
        <v>79</v>
      </c>
      <c r="H322" s="233">
        <v>42250</v>
      </c>
      <c r="I322" s="233"/>
      <c r="J322" s="235" t="s">
        <v>79</v>
      </c>
      <c r="K322" s="431"/>
      <c r="L322" s="302"/>
      <c r="M322" s="303"/>
      <c r="N322" s="304"/>
      <c r="O322" s="138"/>
    </row>
    <row r="323" spans="1:15" x14ac:dyDescent="0.25">
      <c r="A323" s="242"/>
      <c r="B323" s="255"/>
      <c r="C323" s="296"/>
      <c r="D323" s="296"/>
      <c r="E323" s="296"/>
      <c r="F323" s="259"/>
      <c r="G323" s="297"/>
      <c r="H323" s="298"/>
      <c r="I323" s="298"/>
      <c r="J323" s="420"/>
      <c r="K323" s="299"/>
      <c r="L323" s="300"/>
      <c r="M323" s="301"/>
      <c r="N323" s="299"/>
      <c r="O323" s="139"/>
    </row>
    <row r="324" spans="1:15" ht="15" customHeight="1" x14ac:dyDescent="0.25">
      <c r="A324" s="242"/>
      <c r="B324" s="231" t="s">
        <v>22</v>
      </c>
      <c r="C324" s="236" t="s">
        <v>22</v>
      </c>
      <c r="D324" s="240" t="s">
        <v>65</v>
      </c>
      <c r="E324" s="146">
        <v>7.3</v>
      </c>
      <c r="F324" s="287" t="s">
        <v>66</v>
      </c>
      <c r="G324" s="232" t="s">
        <v>30</v>
      </c>
      <c r="H324" s="237">
        <v>42333</v>
      </c>
      <c r="I324" s="233">
        <v>42333</v>
      </c>
      <c r="J324" s="235"/>
      <c r="K324" s="299"/>
      <c r="L324" s="300"/>
      <c r="M324" s="301"/>
      <c r="N324" s="299"/>
      <c r="O324" s="139"/>
    </row>
    <row r="325" spans="1:15" ht="15" customHeight="1" x14ac:dyDescent="0.25">
      <c r="A325" s="242"/>
      <c r="B325" s="231" t="s">
        <v>21</v>
      </c>
      <c r="C325" s="236" t="s">
        <v>19</v>
      </c>
      <c r="D325" s="286" t="s">
        <v>65</v>
      </c>
      <c r="E325" s="146">
        <v>4</v>
      </c>
      <c r="F325" s="50">
        <v>50</v>
      </c>
      <c r="G325" s="50" t="s">
        <v>30</v>
      </c>
      <c r="H325" s="233">
        <v>42333</v>
      </c>
      <c r="I325" s="233">
        <v>42333</v>
      </c>
      <c r="J325" s="235"/>
      <c r="K325" s="431"/>
      <c r="L325" s="302"/>
      <c r="M325" s="303"/>
      <c r="N325" s="304"/>
      <c r="O325" s="334"/>
    </row>
    <row r="326" spans="1:15" ht="15" customHeight="1" x14ac:dyDescent="0.25">
      <c r="A326" s="242"/>
      <c r="B326" s="231" t="s">
        <v>179</v>
      </c>
      <c r="C326" s="236" t="s">
        <v>180</v>
      </c>
      <c r="D326" s="286" t="s">
        <v>65</v>
      </c>
      <c r="E326" s="295">
        <v>4000000</v>
      </c>
      <c r="F326" s="50" t="s">
        <v>79</v>
      </c>
      <c r="G326" s="50" t="s">
        <v>79</v>
      </c>
      <c r="H326" s="233">
        <v>42333</v>
      </c>
      <c r="I326" s="233">
        <v>42333</v>
      </c>
      <c r="J326" s="235" t="s">
        <v>79</v>
      </c>
      <c r="K326" s="431"/>
      <c r="L326" s="302"/>
      <c r="M326" s="303"/>
      <c r="N326" s="304"/>
      <c r="O326" s="138"/>
    </row>
    <row r="327" spans="1:15" x14ac:dyDescent="0.25">
      <c r="A327" s="242"/>
      <c r="B327" s="255"/>
      <c r="C327" s="296"/>
      <c r="D327" s="296"/>
      <c r="E327" s="296"/>
      <c r="F327" s="259"/>
      <c r="G327" s="297"/>
      <c r="H327" s="298"/>
      <c r="I327" s="316"/>
      <c r="J327" s="420"/>
      <c r="K327" s="299"/>
      <c r="L327" s="300"/>
      <c r="M327" s="301"/>
      <c r="N327" s="299"/>
      <c r="O327" s="139"/>
    </row>
    <row r="328" spans="1:15" ht="15" customHeight="1" x14ac:dyDescent="0.25">
      <c r="A328" s="242"/>
      <c r="B328" s="231" t="s">
        <v>22</v>
      </c>
      <c r="C328" s="236" t="s">
        <v>22</v>
      </c>
      <c r="D328" s="240" t="s">
        <v>65</v>
      </c>
      <c r="E328" s="146">
        <v>6.8</v>
      </c>
      <c r="F328" s="287" t="s">
        <v>66</v>
      </c>
      <c r="G328" s="232" t="s">
        <v>30</v>
      </c>
      <c r="H328" s="237">
        <v>42402</v>
      </c>
      <c r="I328" s="233">
        <v>42402</v>
      </c>
      <c r="J328" s="235"/>
      <c r="K328" s="299"/>
      <c r="L328" s="300"/>
      <c r="M328" s="301"/>
      <c r="N328" s="299"/>
      <c r="O328" s="139"/>
    </row>
    <row r="329" spans="1:15" ht="15" customHeight="1" x14ac:dyDescent="0.25">
      <c r="A329" s="242"/>
      <c r="B329" s="231" t="s">
        <v>21</v>
      </c>
      <c r="C329" s="236" t="s">
        <v>19</v>
      </c>
      <c r="D329" s="286" t="s">
        <v>65</v>
      </c>
      <c r="E329" s="146">
        <v>41</v>
      </c>
      <c r="F329" s="50">
        <v>50</v>
      </c>
      <c r="G329" s="50" t="s">
        <v>30</v>
      </c>
      <c r="H329" s="233">
        <v>42402</v>
      </c>
      <c r="I329" s="233">
        <v>42402</v>
      </c>
      <c r="J329" s="235"/>
      <c r="K329" s="431"/>
      <c r="L329" s="302"/>
      <c r="M329" s="303"/>
      <c r="N329" s="304"/>
      <c r="O329" s="138"/>
    </row>
    <row r="330" spans="1:15" ht="15" customHeight="1" x14ac:dyDescent="0.25">
      <c r="A330" s="242"/>
      <c r="B330" s="231" t="s">
        <v>179</v>
      </c>
      <c r="C330" s="236" t="s">
        <v>180</v>
      </c>
      <c r="D330" s="286" t="s">
        <v>65</v>
      </c>
      <c r="E330" s="295">
        <v>2880000</v>
      </c>
      <c r="F330" s="50" t="s">
        <v>79</v>
      </c>
      <c r="G330" s="50" t="s">
        <v>79</v>
      </c>
      <c r="H330" s="233">
        <v>42402</v>
      </c>
      <c r="I330" s="237">
        <v>42402</v>
      </c>
      <c r="J330" s="235" t="s">
        <v>79</v>
      </c>
      <c r="K330" s="431"/>
      <c r="L330" s="302"/>
      <c r="M330" s="303"/>
      <c r="N330" s="304"/>
      <c r="O330" s="138"/>
    </row>
    <row r="331" spans="1:15" x14ac:dyDescent="0.25">
      <c r="A331" s="242"/>
      <c r="B331" s="255"/>
      <c r="C331" s="296"/>
      <c r="D331" s="296"/>
      <c r="E331" s="296"/>
      <c r="F331" s="259"/>
      <c r="G331" s="297"/>
      <c r="H331" s="298"/>
      <c r="I331" s="298"/>
      <c r="J331" s="420"/>
      <c r="K331" s="299"/>
      <c r="L331" s="300"/>
      <c r="M331" s="301"/>
      <c r="N331" s="299"/>
      <c r="O331" s="139"/>
    </row>
    <row r="332" spans="1:15" ht="15" customHeight="1" x14ac:dyDescent="0.25">
      <c r="A332" s="242"/>
      <c r="B332" s="231" t="s">
        <v>22</v>
      </c>
      <c r="C332" s="236" t="s">
        <v>22</v>
      </c>
      <c r="D332" s="240" t="s">
        <v>65</v>
      </c>
      <c r="E332" s="146">
        <v>7.3</v>
      </c>
      <c r="F332" s="287" t="s">
        <v>66</v>
      </c>
      <c r="G332" s="232" t="s">
        <v>30</v>
      </c>
      <c r="H332" s="233">
        <v>42445</v>
      </c>
      <c r="I332" s="233">
        <v>42445</v>
      </c>
      <c r="J332" s="235"/>
      <c r="K332" s="299"/>
      <c r="L332" s="300"/>
      <c r="M332" s="301"/>
      <c r="N332" s="299"/>
      <c r="O332" s="139"/>
    </row>
    <row r="333" spans="1:15" ht="15" customHeight="1" x14ac:dyDescent="0.25">
      <c r="A333" s="242"/>
      <c r="B333" s="231" t="s">
        <v>21</v>
      </c>
      <c r="C333" s="236" t="s">
        <v>19</v>
      </c>
      <c r="D333" s="286" t="s">
        <v>65</v>
      </c>
      <c r="E333" s="146">
        <v>12</v>
      </c>
      <c r="F333" s="50">
        <v>50</v>
      </c>
      <c r="G333" s="50" t="s">
        <v>30</v>
      </c>
      <c r="H333" s="233">
        <v>42445</v>
      </c>
      <c r="I333" s="233">
        <v>42445</v>
      </c>
      <c r="J333" s="235"/>
      <c r="K333" s="431"/>
      <c r="L333" s="302"/>
      <c r="M333" s="303"/>
      <c r="N333" s="304"/>
      <c r="O333" s="138"/>
    </row>
    <row r="334" spans="1:15" ht="15" customHeight="1" x14ac:dyDescent="0.25">
      <c r="A334" s="242"/>
      <c r="B334" s="231" t="s">
        <v>179</v>
      </c>
      <c r="C334" s="236" t="s">
        <v>180</v>
      </c>
      <c r="D334" s="286" t="s">
        <v>65</v>
      </c>
      <c r="E334" s="295">
        <v>864000</v>
      </c>
      <c r="F334" s="50" t="s">
        <v>79</v>
      </c>
      <c r="G334" s="50" t="s">
        <v>79</v>
      </c>
      <c r="H334" s="233">
        <v>42445</v>
      </c>
      <c r="I334" s="233">
        <v>42445</v>
      </c>
      <c r="J334" s="235" t="s">
        <v>79</v>
      </c>
      <c r="K334" s="431"/>
      <c r="L334" s="302"/>
      <c r="M334" s="303"/>
      <c r="N334" s="304"/>
      <c r="O334" s="138"/>
    </row>
    <row r="335" spans="1:15" x14ac:dyDescent="0.25">
      <c r="A335" s="242"/>
      <c r="B335" s="255"/>
      <c r="C335" s="296"/>
      <c r="D335" s="296"/>
      <c r="E335" s="296"/>
      <c r="F335" s="259"/>
      <c r="G335" s="297"/>
      <c r="H335" s="298"/>
      <c r="I335" s="298"/>
      <c r="J335" s="420"/>
      <c r="K335" s="299"/>
      <c r="L335" s="300"/>
      <c r="M335" s="301"/>
      <c r="N335" s="299"/>
      <c r="O335" s="139"/>
    </row>
    <row r="336" spans="1:15" ht="15" customHeight="1" x14ac:dyDescent="0.25">
      <c r="A336" s="242"/>
      <c r="B336" s="231" t="s">
        <v>22</v>
      </c>
      <c r="C336" s="236" t="s">
        <v>22</v>
      </c>
      <c r="D336" s="240" t="s">
        <v>65</v>
      </c>
      <c r="E336" s="146">
        <v>6.7</v>
      </c>
      <c r="F336" s="287" t="s">
        <v>66</v>
      </c>
      <c r="G336" s="232" t="s">
        <v>30</v>
      </c>
      <c r="H336" s="233">
        <v>42471</v>
      </c>
      <c r="I336" s="233">
        <v>42471</v>
      </c>
      <c r="J336" s="235"/>
      <c r="K336" s="299"/>
      <c r="L336" s="300"/>
      <c r="M336" s="301"/>
      <c r="N336" s="299"/>
      <c r="O336" s="139"/>
    </row>
    <row r="337" spans="1:15" ht="15" customHeight="1" x14ac:dyDescent="0.25">
      <c r="A337" s="242"/>
      <c r="B337" s="231" t="s">
        <v>21</v>
      </c>
      <c r="C337" s="236" t="s">
        <v>19</v>
      </c>
      <c r="D337" s="286" t="s">
        <v>65</v>
      </c>
      <c r="E337" s="146">
        <v>11</v>
      </c>
      <c r="F337" s="50">
        <v>50</v>
      </c>
      <c r="G337" s="50" t="s">
        <v>30</v>
      </c>
      <c r="H337" s="233">
        <v>42471</v>
      </c>
      <c r="I337" s="233">
        <v>42471</v>
      </c>
      <c r="J337" s="235"/>
      <c r="K337" s="431"/>
      <c r="L337" s="302"/>
      <c r="M337" s="303"/>
      <c r="N337" s="304"/>
      <c r="O337" s="138"/>
    </row>
    <row r="338" spans="1:15" ht="15" customHeight="1" x14ac:dyDescent="0.25">
      <c r="A338" s="242"/>
      <c r="B338" s="231" t="s">
        <v>179</v>
      </c>
      <c r="C338" s="236" t="s">
        <v>180</v>
      </c>
      <c r="D338" s="240" t="s">
        <v>65</v>
      </c>
      <c r="E338" s="241">
        <v>2000000</v>
      </c>
      <c r="F338" s="50" t="s">
        <v>79</v>
      </c>
      <c r="G338" s="50" t="s">
        <v>79</v>
      </c>
      <c r="H338" s="233">
        <v>42471</v>
      </c>
      <c r="I338" s="233">
        <v>42471</v>
      </c>
      <c r="J338" s="235" t="s">
        <v>79</v>
      </c>
      <c r="K338" s="431"/>
      <c r="L338" s="302"/>
      <c r="M338" s="303"/>
      <c r="N338" s="304"/>
      <c r="O338" s="138"/>
    </row>
    <row r="339" spans="1:15" x14ac:dyDescent="0.25">
      <c r="A339" s="242"/>
      <c r="B339" s="255"/>
      <c r="C339" s="296"/>
      <c r="D339" s="297"/>
      <c r="E339" s="297"/>
      <c r="F339" s="259"/>
      <c r="G339" s="297"/>
      <c r="H339" s="298"/>
      <c r="I339" s="298"/>
      <c r="J339" s="420"/>
      <c r="K339" s="299"/>
      <c r="L339" s="300"/>
      <c r="M339" s="301"/>
      <c r="N339" s="299"/>
      <c r="O339" s="139"/>
    </row>
    <row r="340" spans="1:15" ht="15" customHeight="1" x14ac:dyDescent="0.25">
      <c r="A340" s="242"/>
      <c r="B340" s="231" t="s">
        <v>22</v>
      </c>
      <c r="C340" s="236" t="s">
        <v>22</v>
      </c>
      <c r="D340" s="318" t="s">
        <v>65</v>
      </c>
      <c r="E340" s="146">
        <v>6.8</v>
      </c>
      <c r="F340" s="287" t="s">
        <v>66</v>
      </c>
      <c r="G340" s="232" t="s">
        <v>30</v>
      </c>
      <c r="H340" s="233">
        <v>42537</v>
      </c>
      <c r="I340" s="233">
        <v>42537</v>
      </c>
      <c r="J340" s="235"/>
      <c r="K340" s="299"/>
      <c r="L340" s="300"/>
      <c r="M340" s="301"/>
      <c r="N340" s="299"/>
      <c r="O340" s="139"/>
    </row>
    <row r="341" spans="1:15" ht="15" customHeight="1" x14ac:dyDescent="0.25">
      <c r="A341" s="242"/>
      <c r="B341" s="231" t="s">
        <v>21</v>
      </c>
      <c r="C341" s="236" t="s">
        <v>19</v>
      </c>
      <c r="D341" s="319" t="s">
        <v>65</v>
      </c>
      <c r="E341" s="146">
        <v>6</v>
      </c>
      <c r="F341" s="50">
        <v>50</v>
      </c>
      <c r="G341" s="50" t="s">
        <v>30</v>
      </c>
      <c r="H341" s="233">
        <v>42537</v>
      </c>
      <c r="I341" s="233">
        <v>42537</v>
      </c>
      <c r="J341" s="235"/>
      <c r="K341" s="431"/>
      <c r="L341" s="302"/>
      <c r="M341" s="303"/>
      <c r="N341" s="304"/>
      <c r="O341" s="138"/>
    </row>
    <row r="342" spans="1:15" ht="15" customHeight="1" x14ac:dyDescent="0.25">
      <c r="A342" s="242"/>
      <c r="B342" s="231" t="s">
        <v>179</v>
      </c>
      <c r="C342" s="236" t="s">
        <v>180</v>
      </c>
      <c r="D342" s="319" t="s">
        <v>65</v>
      </c>
      <c r="E342" s="295">
        <v>3380000</v>
      </c>
      <c r="F342" s="50" t="s">
        <v>79</v>
      </c>
      <c r="G342" s="50" t="s">
        <v>79</v>
      </c>
      <c r="H342" s="233">
        <v>42537</v>
      </c>
      <c r="I342" s="233">
        <v>42537</v>
      </c>
      <c r="J342" s="235" t="s">
        <v>79</v>
      </c>
      <c r="K342" s="431"/>
      <c r="L342" s="302"/>
      <c r="M342" s="303"/>
      <c r="N342" s="304"/>
      <c r="O342" s="138"/>
    </row>
    <row r="343" spans="1:15" x14ac:dyDescent="0.25">
      <c r="A343" s="242"/>
      <c r="B343" s="255"/>
      <c r="C343" s="296"/>
      <c r="D343" s="297"/>
      <c r="E343" s="320"/>
      <c r="F343" s="259"/>
      <c r="G343" s="297"/>
      <c r="H343" s="298"/>
      <c r="I343" s="298"/>
      <c r="J343" s="420"/>
      <c r="K343" s="299"/>
      <c r="L343" s="300"/>
      <c r="M343" s="301"/>
      <c r="N343" s="299"/>
      <c r="O343" s="139"/>
    </row>
    <row r="344" spans="1:15" ht="15" customHeight="1" x14ac:dyDescent="0.25">
      <c r="A344" s="242"/>
      <c r="B344" s="231" t="s">
        <v>22</v>
      </c>
      <c r="C344" s="236" t="s">
        <v>22</v>
      </c>
      <c r="D344" s="240" t="s">
        <v>65</v>
      </c>
      <c r="E344" s="146">
        <v>7.3</v>
      </c>
      <c r="F344" s="287" t="s">
        <v>66</v>
      </c>
      <c r="G344" s="232" t="s">
        <v>30</v>
      </c>
      <c r="H344" s="233">
        <v>42598</v>
      </c>
      <c r="I344" s="233">
        <v>42598</v>
      </c>
      <c r="J344" s="235"/>
      <c r="K344" s="299"/>
      <c r="L344" s="300"/>
      <c r="M344" s="301"/>
      <c r="N344" s="299"/>
      <c r="O344" s="139"/>
    </row>
    <row r="345" spans="1:15" ht="15" customHeight="1" x14ac:dyDescent="0.25">
      <c r="A345" s="242"/>
      <c r="B345" s="231" t="s">
        <v>21</v>
      </c>
      <c r="C345" s="236" t="s">
        <v>19</v>
      </c>
      <c r="D345" s="286" t="s">
        <v>65</v>
      </c>
      <c r="E345" s="146">
        <v>59</v>
      </c>
      <c r="F345" s="50">
        <v>50</v>
      </c>
      <c r="G345" s="50" t="s">
        <v>32</v>
      </c>
      <c r="H345" s="233">
        <v>42598</v>
      </c>
      <c r="I345" s="233">
        <v>42598</v>
      </c>
      <c r="J345" s="235"/>
      <c r="K345" s="431"/>
      <c r="L345" s="302"/>
      <c r="M345" s="303"/>
      <c r="N345" s="303" t="s">
        <v>205</v>
      </c>
      <c r="O345" s="448" t="s">
        <v>206</v>
      </c>
    </row>
    <row r="346" spans="1:15" ht="15" customHeight="1" x14ac:dyDescent="0.25">
      <c r="A346" s="242"/>
      <c r="B346" s="231" t="s">
        <v>179</v>
      </c>
      <c r="C346" s="236" t="s">
        <v>180</v>
      </c>
      <c r="D346" s="286" t="s">
        <v>65</v>
      </c>
      <c r="E346" s="295">
        <v>1630000</v>
      </c>
      <c r="F346" s="50" t="s">
        <v>79</v>
      </c>
      <c r="G346" s="50" t="s">
        <v>79</v>
      </c>
      <c r="H346" s="233">
        <v>42598</v>
      </c>
      <c r="I346" s="233">
        <v>42598</v>
      </c>
      <c r="J346" s="235" t="s">
        <v>79</v>
      </c>
      <c r="K346" s="431"/>
      <c r="L346" s="302"/>
      <c r="M346" s="303"/>
      <c r="N346" s="304"/>
      <c r="O346" s="138"/>
    </row>
    <row r="347" spans="1:15" x14ac:dyDescent="0.25">
      <c r="A347" s="242"/>
      <c r="B347" s="255"/>
      <c r="C347" s="296"/>
      <c r="D347" s="296"/>
      <c r="E347" s="296"/>
      <c r="F347" s="259"/>
      <c r="G347" s="297"/>
      <c r="H347" s="298"/>
      <c r="I347" s="298"/>
      <c r="J347" s="420"/>
      <c r="K347" s="299"/>
      <c r="L347" s="300"/>
      <c r="M347" s="301"/>
      <c r="N347" s="299"/>
      <c r="O347" s="139"/>
    </row>
    <row r="348" spans="1:15" ht="15" customHeight="1" x14ac:dyDescent="0.25">
      <c r="A348" s="242"/>
      <c r="B348" s="231" t="s">
        <v>22</v>
      </c>
      <c r="C348" s="236" t="s">
        <v>22</v>
      </c>
      <c r="D348" s="240" t="s">
        <v>65</v>
      </c>
      <c r="E348" s="146">
        <v>7.5</v>
      </c>
      <c r="F348" s="287" t="s">
        <v>66</v>
      </c>
      <c r="G348" s="321" t="s">
        <v>30</v>
      </c>
      <c r="H348" s="233">
        <v>42598</v>
      </c>
      <c r="I348" s="233">
        <v>42598</v>
      </c>
      <c r="J348" s="235"/>
      <c r="K348" s="299"/>
      <c r="L348" s="300"/>
      <c r="M348" s="301"/>
      <c r="N348" s="299"/>
      <c r="O348" s="139"/>
    </row>
    <row r="349" spans="1:15" ht="15" customHeight="1" x14ac:dyDescent="0.25">
      <c r="A349" s="242"/>
      <c r="B349" s="231" t="s">
        <v>21</v>
      </c>
      <c r="C349" s="236" t="s">
        <v>19</v>
      </c>
      <c r="D349" s="286" t="s">
        <v>65</v>
      </c>
      <c r="E349" s="146">
        <v>47</v>
      </c>
      <c r="F349" s="50">
        <v>50</v>
      </c>
      <c r="G349" s="322" t="s">
        <v>30</v>
      </c>
      <c r="H349" s="233">
        <v>42598</v>
      </c>
      <c r="I349" s="233">
        <v>42598</v>
      </c>
      <c r="J349" s="235"/>
      <c r="K349" s="431"/>
      <c r="L349" s="302"/>
      <c r="M349" s="303"/>
      <c r="N349" s="304"/>
      <c r="O349" s="138"/>
    </row>
    <row r="350" spans="1:15" ht="15" customHeight="1" x14ac:dyDescent="0.25">
      <c r="A350" s="242"/>
      <c r="B350" s="231" t="s">
        <v>179</v>
      </c>
      <c r="C350" s="236" t="s">
        <v>180</v>
      </c>
      <c r="D350" s="291" t="s">
        <v>65</v>
      </c>
      <c r="E350" s="295">
        <v>1650000</v>
      </c>
      <c r="F350" s="50" t="s">
        <v>79</v>
      </c>
      <c r="G350" s="50" t="s">
        <v>79</v>
      </c>
      <c r="H350" s="233">
        <v>42598</v>
      </c>
      <c r="I350" s="233">
        <v>42598</v>
      </c>
      <c r="J350" s="235" t="s">
        <v>79</v>
      </c>
      <c r="K350" s="431"/>
      <c r="L350" s="302"/>
      <c r="M350" s="303"/>
      <c r="N350" s="304"/>
      <c r="O350" s="138"/>
    </row>
    <row r="351" spans="1:15" x14ac:dyDescent="0.25">
      <c r="A351" s="242"/>
      <c r="B351" s="255"/>
      <c r="C351" s="297"/>
      <c r="D351" s="323"/>
      <c r="E351" s="296"/>
      <c r="F351" s="259"/>
      <c r="G351" s="297"/>
      <c r="H351" s="298"/>
      <c r="I351" s="298"/>
      <c r="J351" s="420"/>
      <c r="K351" s="299"/>
      <c r="L351" s="300"/>
      <c r="M351" s="301"/>
      <c r="N351" s="299"/>
      <c r="O351" s="139"/>
    </row>
    <row r="352" spans="1:15" x14ac:dyDescent="0.25">
      <c r="A352" s="261"/>
      <c r="B352" s="231" t="s">
        <v>22</v>
      </c>
      <c r="C352" s="231" t="s">
        <v>22</v>
      </c>
      <c r="D352" s="209" t="s">
        <v>65</v>
      </c>
      <c r="E352" s="231">
        <v>7.5</v>
      </c>
      <c r="F352" s="324" t="s">
        <v>66</v>
      </c>
      <c r="G352" s="231" t="s">
        <v>141</v>
      </c>
      <c r="H352" s="417">
        <v>42620</v>
      </c>
      <c r="I352" s="231"/>
      <c r="J352" s="290"/>
      <c r="K352" s="305"/>
      <c r="L352" s="418"/>
      <c r="M352" s="301"/>
      <c r="N352" s="305"/>
      <c r="O352" s="438"/>
    </row>
    <row r="353" spans="1:15" x14ac:dyDescent="0.25">
      <c r="A353" s="261"/>
      <c r="B353" s="231" t="s">
        <v>21</v>
      </c>
      <c r="C353" s="231" t="s">
        <v>19</v>
      </c>
      <c r="D353" s="209" t="s">
        <v>65</v>
      </c>
      <c r="E353" s="231">
        <v>47</v>
      </c>
      <c r="F353" s="50">
        <v>50</v>
      </c>
      <c r="G353" s="231" t="s">
        <v>141</v>
      </c>
      <c r="H353" s="417">
        <v>42620</v>
      </c>
      <c r="I353" s="231"/>
      <c r="J353" s="290"/>
      <c r="K353" s="305"/>
      <c r="L353" s="330"/>
      <c r="M353" s="301"/>
      <c r="N353" s="305"/>
      <c r="O353" s="438"/>
    </row>
    <row r="354" spans="1:15" x14ac:dyDescent="0.25">
      <c r="A354" s="261"/>
      <c r="B354" s="231" t="s">
        <v>179</v>
      </c>
      <c r="C354" s="231" t="s">
        <v>180</v>
      </c>
      <c r="D354" s="325" t="s">
        <v>65</v>
      </c>
      <c r="E354" s="231"/>
      <c r="F354" s="50" t="s">
        <v>79</v>
      </c>
      <c r="G354" s="50" t="s">
        <v>79</v>
      </c>
      <c r="H354" s="417"/>
      <c r="I354" s="231"/>
      <c r="J354" s="236"/>
      <c r="K354" s="305"/>
      <c r="L354" s="330"/>
      <c r="M354" s="301"/>
      <c r="N354" s="305"/>
      <c r="O354" s="206"/>
    </row>
    <row r="355" spans="1:15" x14ac:dyDescent="0.25">
      <c r="A355" s="254"/>
      <c r="B355" s="255"/>
      <c r="C355" s="297"/>
      <c r="D355" s="323"/>
      <c r="E355" s="296"/>
      <c r="F355" s="259"/>
      <c r="G355" s="297"/>
      <c r="H355" s="298"/>
      <c r="I355" s="298"/>
      <c r="J355" s="420"/>
      <c r="K355" s="299"/>
      <c r="L355" s="300"/>
      <c r="M355" s="301"/>
      <c r="N355" s="299"/>
      <c r="O355" s="139"/>
    </row>
    <row r="356" spans="1:15" x14ac:dyDescent="0.25">
      <c r="B356" s="231" t="s">
        <v>22</v>
      </c>
      <c r="C356" s="231" t="s">
        <v>22</v>
      </c>
      <c r="D356" s="209" t="s">
        <v>65</v>
      </c>
      <c r="E356" s="231">
        <v>7.7</v>
      </c>
      <c r="F356" s="324" t="s">
        <v>66</v>
      </c>
      <c r="G356" s="231" t="s">
        <v>141</v>
      </c>
      <c r="H356" s="417">
        <v>42668</v>
      </c>
      <c r="I356" s="231"/>
      <c r="J356" s="290"/>
      <c r="K356" s="305"/>
      <c r="L356" s="418"/>
      <c r="M356" s="301"/>
      <c r="N356" s="305"/>
      <c r="O356" s="438"/>
    </row>
    <row r="357" spans="1:15" x14ac:dyDescent="0.25">
      <c r="B357" s="231" t="s">
        <v>21</v>
      </c>
      <c r="C357" s="231" t="s">
        <v>19</v>
      </c>
      <c r="D357" s="209" t="s">
        <v>65</v>
      </c>
      <c r="E357" s="231">
        <v>19</v>
      </c>
      <c r="F357" s="50">
        <v>50</v>
      </c>
      <c r="G357" s="231" t="s">
        <v>141</v>
      </c>
      <c r="H357" s="417">
        <v>42668</v>
      </c>
      <c r="I357" s="231"/>
      <c r="J357" s="290"/>
      <c r="K357" s="305"/>
      <c r="L357" s="330"/>
      <c r="M357" s="301"/>
      <c r="N357" s="305"/>
      <c r="O357" s="438"/>
    </row>
    <row r="358" spans="1:15" x14ac:dyDescent="0.25">
      <c r="B358" s="231" t="s">
        <v>179</v>
      </c>
      <c r="C358" s="231" t="s">
        <v>180</v>
      </c>
      <c r="D358" s="325" t="s">
        <v>65</v>
      </c>
      <c r="E358" s="231"/>
      <c r="F358" s="50" t="s">
        <v>79</v>
      </c>
      <c r="G358" s="50" t="s">
        <v>79</v>
      </c>
      <c r="H358" s="417"/>
      <c r="I358" s="231"/>
      <c r="J358" s="236"/>
      <c r="K358" s="305"/>
      <c r="L358" s="330"/>
      <c r="M358" s="301"/>
      <c r="N358" s="305"/>
      <c r="O358" s="206"/>
    </row>
    <row r="359" spans="1:15" x14ac:dyDescent="0.25">
      <c r="B359" s="255"/>
      <c r="C359" s="297"/>
      <c r="D359" s="323"/>
      <c r="E359" s="296"/>
      <c r="F359" s="259"/>
      <c r="G359" s="297"/>
      <c r="H359" s="298"/>
      <c r="I359" s="298"/>
      <c r="J359" s="420"/>
      <c r="K359" s="299"/>
      <c r="L359" s="300"/>
      <c r="M359" s="301"/>
      <c r="N359" s="299"/>
      <c r="O359" s="139"/>
    </row>
    <row r="360" spans="1:15" x14ac:dyDescent="0.25">
      <c r="B360" s="231" t="s">
        <v>22</v>
      </c>
      <c r="C360" s="231" t="s">
        <v>22</v>
      </c>
      <c r="D360" s="209" t="s">
        <v>65</v>
      </c>
      <c r="E360" s="231">
        <v>8.3000000000000007</v>
      </c>
      <c r="F360" s="324" t="s">
        <v>66</v>
      </c>
      <c r="G360" s="231" t="s">
        <v>202</v>
      </c>
      <c r="H360" s="417">
        <v>42724</v>
      </c>
      <c r="I360" s="231"/>
      <c r="J360" s="290"/>
      <c r="K360" s="305"/>
      <c r="L360" s="418"/>
      <c r="M360" s="303"/>
      <c r="N360" s="303" t="s">
        <v>205</v>
      </c>
      <c r="O360" s="448" t="s">
        <v>206</v>
      </c>
    </row>
    <row r="361" spans="1:15" x14ac:dyDescent="0.25">
      <c r="B361" s="231" t="s">
        <v>21</v>
      </c>
      <c r="C361" s="231" t="s">
        <v>19</v>
      </c>
      <c r="D361" s="209" t="s">
        <v>65</v>
      </c>
      <c r="E361" s="231">
        <v>7</v>
      </c>
      <c r="F361" s="50">
        <v>50</v>
      </c>
      <c r="G361" s="231" t="s">
        <v>141</v>
      </c>
      <c r="H361" s="417">
        <v>42724</v>
      </c>
      <c r="I361" s="231"/>
      <c r="J361" s="290"/>
      <c r="K361" s="305"/>
      <c r="L361" s="330"/>
      <c r="M361" s="301"/>
      <c r="N361" s="305"/>
      <c r="O361" s="438"/>
    </row>
    <row r="362" spans="1:15" x14ac:dyDescent="0.25">
      <c r="B362" s="231" t="s">
        <v>179</v>
      </c>
      <c r="C362" s="231" t="s">
        <v>180</v>
      </c>
      <c r="D362" s="325" t="s">
        <v>65</v>
      </c>
      <c r="E362" s="231"/>
      <c r="F362" s="50" t="s">
        <v>79</v>
      </c>
      <c r="G362" s="50" t="s">
        <v>79</v>
      </c>
      <c r="H362" s="231"/>
      <c r="I362" s="231"/>
      <c r="J362" s="236"/>
      <c r="K362" s="305"/>
      <c r="L362" s="330"/>
      <c r="M362" s="301"/>
      <c r="N362" s="305"/>
      <c r="O362" s="206"/>
    </row>
    <row r="363" spans="1:15" x14ac:dyDescent="0.25">
      <c r="B363" s="255"/>
      <c r="C363" s="297"/>
      <c r="D363" s="323"/>
      <c r="E363" s="296"/>
      <c r="F363" s="259"/>
      <c r="G363" s="297"/>
      <c r="H363" s="298"/>
      <c r="I363" s="298"/>
      <c r="J363" s="420"/>
      <c r="K363" s="299"/>
      <c r="L363" s="300"/>
      <c r="M363" s="301"/>
      <c r="N363" s="299"/>
      <c r="O363" s="139"/>
    </row>
    <row r="364" spans="1:15" x14ac:dyDescent="0.25">
      <c r="B364" s="231" t="s">
        <v>22</v>
      </c>
      <c r="C364" s="231" t="s">
        <v>22</v>
      </c>
      <c r="D364" s="209" t="s">
        <v>65</v>
      </c>
      <c r="E364" s="231">
        <v>6.2</v>
      </c>
      <c r="F364" s="324" t="s">
        <v>66</v>
      </c>
      <c r="G364" s="231" t="s">
        <v>141</v>
      </c>
      <c r="H364" s="417">
        <v>42725</v>
      </c>
      <c r="I364" s="231"/>
      <c r="J364" s="290"/>
      <c r="K364" s="305"/>
      <c r="L364" s="418"/>
      <c r="M364" s="301"/>
      <c r="N364" s="305"/>
      <c r="O364" s="438"/>
    </row>
    <row r="365" spans="1:15" x14ac:dyDescent="0.25">
      <c r="B365" s="231" t="s">
        <v>21</v>
      </c>
      <c r="C365" s="231" t="s">
        <v>19</v>
      </c>
      <c r="D365" s="209" t="s">
        <v>65</v>
      </c>
      <c r="E365" s="231">
        <v>13</v>
      </c>
      <c r="F365" s="50">
        <v>50</v>
      </c>
      <c r="G365" s="231" t="s">
        <v>141</v>
      </c>
      <c r="H365" s="417">
        <v>42725</v>
      </c>
      <c r="I365" s="231"/>
      <c r="J365" s="290"/>
      <c r="K365" s="305"/>
      <c r="L365" s="330"/>
      <c r="M365" s="301"/>
      <c r="N365" s="305"/>
      <c r="O365" s="438"/>
    </row>
    <row r="366" spans="1:15" x14ac:dyDescent="0.25">
      <c r="B366" s="231" t="s">
        <v>179</v>
      </c>
      <c r="C366" s="231" t="s">
        <v>180</v>
      </c>
      <c r="D366" s="325" t="s">
        <v>65</v>
      </c>
      <c r="E366" s="231"/>
      <c r="F366" s="50" t="s">
        <v>79</v>
      </c>
      <c r="G366" s="50" t="s">
        <v>79</v>
      </c>
      <c r="H366" s="231"/>
      <c r="I366" s="231"/>
      <c r="J366" s="236"/>
      <c r="K366" s="305"/>
      <c r="L366" s="330"/>
      <c r="M366" s="301"/>
      <c r="N366" s="305"/>
      <c r="O366" s="206"/>
    </row>
    <row r="367" spans="1:15" x14ac:dyDescent="0.25">
      <c r="B367" s="255"/>
      <c r="C367" s="297"/>
      <c r="D367" s="323"/>
      <c r="E367" s="296"/>
      <c r="F367" s="259"/>
      <c r="G367" s="297"/>
      <c r="H367" s="298"/>
      <c r="I367" s="298"/>
      <c r="J367" s="420"/>
      <c r="K367" s="299"/>
      <c r="L367" s="300"/>
      <c r="M367" s="301"/>
      <c r="N367" s="299"/>
      <c r="O367" s="139"/>
    </row>
    <row r="368" spans="1:15" x14ac:dyDescent="0.25">
      <c r="B368" s="231" t="s">
        <v>22</v>
      </c>
      <c r="C368" s="231" t="s">
        <v>22</v>
      </c>
      <c r="D368" s="209" t="s">
        <v>65</v>
      </c>
      <c r="E368" s="231">
        <v>6.5</v>
      </c>
      <c r="F368" s="324" t="s">
        <v>66</v>
      </c>
      <c r="G368" s="231" t="s">
        <v>141</v>
      </c>
      <c r="H368" s="417">
        <v>42815</v>
      </c>
      <c r="I368" s="231"/>
      <c r="J368" s="290"/>
      <c r="K368" s="305"/>
      <c r="L368" s="418"/>
      <c r="M368" s="301"/>
      <c r="N368" s="305"/>
      <c r="O368" s="438"/>
    </row>
    <row r="369" spans="2:15" x14ac:dyDescent="0.25">
      <c r="B369" s="231" t="s">
        <v>21</v>
      </c>
      <c r="C369" s="231" t="s">
        <v>19</v>
      </c>
      <c r="D369" s="209" t="s">
        <v>65</v>
      </c>
      <c r="E369" s="231">
        <v>28</v>
      </c>
      <c r="F369" s="50">
        <v>50</v>
      </c>
      <c r="G369" s="231" t="s">
        <v>141</v>
      </c>
      <c r="H369" s="417">
        <v>42815</v>
      </c>
      <c r="I369" s="231"/>
      <c r="J369" s="290"/>
      <c r="K369" s="305"/>
      <c r="L369" s="330"/>
      <c r="M369" s="301"/>
      <c r="N369" s="305"/>
      <c r="O369" s="438"/>
    </row>
    <row r="370" spans="2:15" x14ac:dyDescent="0.25">
      <c r="B370" s="231" t="s">
        <v>179</v>
      </c>
      <c r="C370" s="231" t="s">
        <v>180</v>
      </c>
      <c r="D370" s="325" t="s">
        <v>65</v>
      </c>
      <c r="E370" s="231"/>
      <c r="F370" s="50" t="s">
        <v>79</v>
      </c>
      <c r="G370" s="50" t="s">
        <v>79</v>
      </c>
      <c r="H370" s="231"/>
      <c r="I370" s="231"/>
      <c r="J370" s="236"/>
      <c r="K370" s="305"/>
      <c r="L370" s="330"/>
      <c r="M370" s="301"/>
      <c r="N370" s="305"/>
      <c r="O370" s="206"/>
    </row>
    <row r="371" spans="2:15" x14ac:dyDescent="0.25">
      <c r="B371" s="255"/>
      <c r="C371" s="297"/>
      <c r="D371" s="323"/>
      <c r="E371" s="296"/>
      <c r="F371" s="259"/>
      <c r="G371" s="297"/>
      <c r="H371" s="298"/>
      <c r="I371" s="298"/>
      <c r="J371" s="420"/>
      <c r="K371" s="299"/>
      <c r="L371" s="300"/>
      <c r="M371" s="301"/>
      <c r="N371" s="299"/>
      <c r="O371" s="139"/>
    </row>
    <row r="372" spans="2:15" x14ac:dyDescent="0.25">
      <c r="B372" s="231" t="s">
        <v>22</v>
      </c>
      <c r="C372" s="231" t="s">
        <v>22</v>
      </c>
      <c r="D372" s="209" t="s">
        <v>65</v>
      </c>
      <c r="E372" s="231">
        <v>7.4</v>
      </c>
      <c r="F372" s="324" t="s">
        <v>66</v>
      </c>
      <c r="G372" s="231" t="s">
        <v>141</v>
      </c>
      <c r="H372" s="417">
        <v>42817</v>
      </c>
      <c r="I372" s="231"/>
      <c r="J372" s="290"/>
      <c r="K372" s="305"/>
      <c r="L372" s="418"/>
      <c r="M372" s="301"/>
      <c r="N372" s="305"/>
      <c r="O372" s="438"/>
    </row>
    <row r="373" spans="2:15" x14ac:dyDescent="0.25">
      <c r="B373" s="231" t="s">
        <v>21</v>
      </c>
      <c r="C373" s="231" t="s">
        <v>19</v>
      </c>
      <c r="D373" s="209" t="s">
        <v>65</v>
      </c>
      <c r="E373" s="231">
        <v>24</v>
      </c>
      <c r="F373" s="50">
        <v>50</v>
      </c>
      <c r="G373" s="231" t="s">
        <v>141</v>
      </c>
      <c r="H373" s="417">
        <v>42817</v>
      </c>
      <c r="I373" s="231"/>
      <c r="J373" s="290"/>
      <c r="K373" s="305"/>
      <c r="L373" s="330"/>
      <c r="M373" s="301"/>
      <c r="N373" s="305"/>
      <c r="O373" s="438"/>
    </row>
    <row r="374" spans="2:15" x14ac:dyDescent="0.25">
      <c r="B374" s="231" t="s">
        <v>179</v>
      </c>
      <c r="C374" s="231" t="s">
        <v>180</v>
      </c>
      <c r="D374" s="325" t="s">
        <v>65</v>
      </c>
      <c r="E374" s="231"/>
      <c r="F374" s="50" t="s">
        <v>79</v>
      </c>
      <c r="G374" s="50" t="s">
        <v>79</v>
      </c>
      <c r="H374" s="231"/>
      <c r="I374" s="231"/>
      <c r="J374" s="236"/>
      <c r="K374" s="305"/>
      <c r="L374" s="330"/>
      <c r="M374" s="301"/>
      <c r="N374" s="305"/>
      <c r="O374" s="206"/>
    </row>
    <row r="375" spans="2:15" x14ac:dyDescent="0.25">
      <c r="B375" s="255"/>
      <c r="C375" s="297"/>
      <c r="D375" s="323"/>
      <c r="E375" s="296"/>
      <c r="F375" s="259"/>
      <c r="G375" s="297"/>
      <c r="H375" s="298"/>
      <c r="I375" s="298"/>
      <c r="J375" s="420"/>
      <c r="K375" s="299"/>
      <c r="L375" s="300"/>
      <c r="M375" s="301"/>
      <c r="N375" s="299"/>
      <c r="O375" s="139"/>
    </row>
    <row r="376" spans="2:15" x14ac:dyDescent="0.25">
      <c r="B376" s="231" t="s">
        <v>22</v>
      </c>
      <c r="C376" s="231" t="s">
        <v>22</v>
      </c>
      <c r="D376" s="209" t="s">
        <v>65</v>
      </c>
      <c r="E376" s="231">
        <v>6.5</v>
      </c>
      <c r="F376" s="324" t="s">
        <v>66</v>
      </c>
      <c r="G376" s="231" t="s">
        <v>141</v>
      </c>
      <c r="H376" s="417">
        <v>42818</v>
      </c>
      <c r="I376" s="231"/>
      <c r="J376" s="290"/>
      <c r="K376" s="305"/>
      <c r="L376" s="418"/>
      <c r="M376" s="301"/>
      <c r="N376" s="305"/>
      <c r="O376" s="438"/>
    </row>
    <row r="377" spans="2:15" x14ac:dyDescent="0.25">
      <c r="B377" s="231" t="s">
        <v>21</v>
      </c>
      <c r="C377" s="231" t="s">
        <v>19</v>
      </c>
      <c r="D377" s="209" t="s">
        <v>65</v>
      </c>
      <c r="E377" s="231">
        <v>8</v>
      </c>
      <c r="F377" s="50">
        <v>50</v>
      </c>
      <c r="G377" s="231" t="s">
        <v>141</v>
      </c>
      <c r="H377" s="417">
        <v>42818</v>
      </c>
      <c r="I377" s="231"/>
      <c r="J377" s="290"/>
      <c r="K377" s="305"/>
      <c r="L377" s="330"/>
      <c r="M377" s="301"/>
      <c r="N377" s="305"/>
      <c r="O377" s="438"/>
    </row>
    <row r="378" spans="2:15" x14ac:dyDescent="0.25">
      <c r="B378" s="231" t="s">
        <v>179</v>
      </c>
      <c r="C378" s="231" t="s">
        <v>180</v>
      </c>
      <c r="D378" s="325" t="s">
        <v>65</v>
      </c>
      <c r="E378" s="231"/>
      <c r="F378" s="50" t="s">
        <v>79</v>
      </c>
      <c r="G378" s="50" t="s">
        <v>79</v>
      </c>
      <c r="H378" s="231"/>
      <c r="I378" s="231"/>
      <c r="J378" s="236"/>
      <c r="K378" s="305"/>
      <c r="L378" s="330"/>
      <c r="M378" s="301"/>
      <c r="N378" s="305"/>
      <c r="O378" s="206"/>
    </row>
    <row r="379" spans="2:15" x14ac:dyDescent="0.25">
      <c r="B379" s="255"/>
      <c r="C379" s="297"/>
      <c r="D379" s="323"/>
      <c r="E379" s="296"/>
      <c r="F379" s="259"/>
      <c r="G379" s="297"/>
      <c r="H379" s="298"/>
      <c r="I379" s="298"/>
      <c r="J379" s="420"/>
      <c r="K379" s="299"/>
      <c r="L379" s="300"/>
      <c r="M379" s="301"/>
      <c r="N379" s="299"/>
      <c r="O379" s="139"/>
    </row>
    <row r="380" spans="2:15" x14ac:dyDescent="0.25">
      <c r="B380" s="231" t="s">
        <v>22</v>
      </c>
      <c r="C380" s="231" t="s">
        <v>22</v>
      </c>
      <c r="D380" s="209" t="s">
        <v>65</v>
      </c>
      <c r="E380" s="231">
        <v>6.5</v>
      </c>
      <c r="F380" s="324" t="s">
        <v>66</v>
      </c>
      <c r="G380" s="231" t="s">
        <v>141</v>
      </c>
      <c r="H380" s="417">
        <v>42822</v>
      </c>
      <c r="I380" s="231"/>
      <c r="J380" s="290"/>
      <c r="K380" s="305"/>
      <c r="L380" s="418"/>
      <c r="M380" s="301"/>
      <c r="N380" s="305"/>
      <c r="O380" s="438"/>
    </row>
    <row r="381" spans="2:15" x14ac:dyDescent="0.25">
      <c r="B381" s="231" t="s">
        <v>21</v>
      </c>
      <c r="C381" s="231" t="s">
        <v>19</v>
      </c>
      <c r="D381" s="209" t="s">
        <v>65</v>
      </c>
      <c r="E381" s="231">
        <v>11</v>
      </c>
      <c r="F381" s="50">
        <v>50</v>
      </c>
      <c r="G381" s="231" t="s">
        <v>141</v>
      </c>
      <c r="H381" s="417">
        <v>42822</v>
      </c>
      <c r="I381" s="231"/>
      <c r="J381" s="290"/>
      <c r="K381" s="305"/>
      <c r="L381" s="330"/>
      <c r="M381" s="301"/>
      <c r="N381" s="305"/>
      <c r="O381" s="438"/>
    </row>
    <row r="382" spans="2:15" x14ac:dyDescent="0.25">
      <c r="B382" s="231" t="s">
        <v>179</v>
      </c>
      <c r="C382" s="231" t="s">
        <v>180</v>
      </c>
      <c r="D382" s="325" t="s">
        <v>65</v>
      </c>
      <c r="E382" s="231"/>
      <c r="F382" s="50" t="s">
        <v>79</v>
      </c>
      <c r="G382" s="50" t="s">
        <v>79</v>
      </c>
      <c r="H382" s="231"/>
      <c r="I382" s="231"/>
      <c r="J382" s="236"/>
      <c r="K382" s="305"/>
      <c r="L382" s="330"/>
      <c r="M382" s="301"/>
      <c r="N382" s="305"/>
      <c r="O382" s="206"/>
    </row>
    <row r="383" spans="2:15" x14ac:dyDescent="0.25">
      <c r="B383" s="255"/>
      <c r="C383" s="297"/>
      <c r="D383" s="323"/>
      <c r="E383" s="296"/>
      <c r="F383" s="259"/>
      <c r="G383" s="297"/>
      <c r="H383" s="298"/>
      <c r="I383" s="298"/>
      <c r="J383" s="420"/>
      <c r="K383" s="299"/>
      <c r="L383" s="300"/>
      <c r="M383" s="301"/>
      <c r="N383" s="299"/>
      <c r="O383" s="139"/>
    </row>
    <row r="384" spans="2:15" x14ac:dyDescent="0.25">
      <c r="B384" s="231" t="s">
        <v>22</v>
      </c>
      <c r="C384" s="231" t="s">
        <v>22</v>
      </c>
      <c r="D384" s="209" t="s">
        <v>65</v>
      </c>
      <c r="E384" s="231">
        <v>7.4</v>
      </c>
      <c r="F384" s="324" t="s">
        <v>66</v>
      </c>
      <c r="G384" s="231" t="s">
        <v>141</v>
      </c>
      <c r="H384" s="417">
        <v>42824</v>
      </c>
      <c r="I384" s="231"/>
      <c r="J384" s="290"/>
      <c r="K384" s="305"/>
      <c r="L384" s="418"/>
      <c r="M384" s="301"/>
      <c r="N384" s="305"/>
      <c r="O384" s="438"/>
    </row>
    <row r="385" spans="2:15" x14ac:dyDescent="0.25">
      <c r="B385" s="231" t="s">
        <v>21</v>
      </c>
      <c r="C385" s="231" t="s">
        <v>19</v>
      </c>
      <c r="D385" s="209" t="s">
        <v>65</v>
      </c>
      <c r="E385" s="231">
        <v>31</v>
      </c>
      <c r="F385" s="50">
        <v>50</v>
      </c>
      <c r="G385" s="231" t="s">
        <v>141</v>
      </c>
      <c r="H385" s="417">
        <v>42824</v>
      </c>
      <c r="I385" s="231"/>
      <c r="J385" s="290"/>
      <c r="K385" s="305"/>
      <c r="L385" s="330"/>
      <c r="M385" s="301"/>
      <c r="N385" s="305"/>
      <c r="O385" s="438"/>
    </row>
    <row r="386" spans="2:15" x14ac:dyDescent="0.25">
      <c r="B386" s="231" t="s">
        <v>179</v>
      </c>
      <c r="C386" s="231" t="s">
        <v>180</v>
      </c>
      <c r="D386" s="325" t="s">
        <v>65</v>
      </c>
      <c r="E386" s="231"/>
      <c r="F386" s="50" t="s">
        <v>79</v>
      </c>
      <c r="G386" s="50" t="s">
        <v>79</v>
      </c>
      <c r="H386" s="231"/>
      <c r="I386" s="231"/>
      <c r="J386" s="236"/>
      <c r="K386" s="305"/>
      <c r="L386" s="330"/>
      <c r="M386" s="301"/>
      <c r="N386" s="305"/>
      <c r="O386" s="206"/>
    </row>
    <row r="387" spans="2:15" x14ac:dyDescent="0.25">
      <c r="B387" s="255"/>
      <c r="C387" s="297"/>
      <c r="D387" s="323"/>
      <c r="E387" s="296"/>
      <c r="F387" s="259"/>
      <c r="G387" s="297"/>
      <c r="H387" s="298"/>
      <c r="I387" s="298"/>
      <c r="J387" s="420"/>
      <c r="K387" s="299"/>
      <c r="L387" s="300"/>
      <c r="M387" s="301"/>
      <c r="N387" s="299"/>
      <c r="O387" s="139"/>
    </row>
    <row r="388" spans="2:15" x14ac:dyDescent="0.25">
      <c r="B388" s="231" t="s">
        <v>22</v>
      </c>
      <c r="C388" s="231" t="s">
        <v>22</v>
      </c>
      <c r="D388" s="209" t="s">
        <v>65</v>
      </c>
      <c r="E388" s="231">
        <v>7</v>
      </c>
      <c r="F388" s="324" t="s">
        <v>66</v>
      </c>
      <c r="G388" s="231" t="s">
        <v>141</v>
      </c>
      <c r="H388" s="417">
        <v>42831</v>
      </c>
      <c r="I388" s="231"/>
      <c r="J388" s="290"/>
      <c r="K388" s="305"/>
      <c r="L388" s="418"/>
      <c r="M388" s="301"/>
      <c r="N388" s="305"/>
      <c r="O388" s="438"/>
    </row>
    <row r="389" spans="2:15" x14ac:dyDescent="0.25">
      <c r="B389" s="231" t="s">
        <v>21</v>
      </c>
      <c r="C389" s="231" t="s">
        <v>19</v>
      </c>
      <c r="D389" s="209" t="s">
        <v>65</v>
      </c>
      <c r="E389" s="231">
        <v>27</v>
      </c>
      <c r="F389" s="50">
        <v>50</v>
      </c>
      <c r="G389" s="231" t="s">
        <v>141</v>
      </c>
      <c r="H389" s="417">
        <v>42831</v>
      </c>
      <c r="I389" s="231"/>
      <c r="J389" s="290"/>
      <c r="K389" s="305"/>
      <c r="L389" s="330"/>
      <c r="M389" s="301"/>
      <c r="N389" s="305"/>
      <c r="O389" s="438"/>
    </row>
    <row r="390" spans="2:15" x14ac:dyDescent="0.25">
      <c r="B390" s="231" t="s">
        <v>179</v>
      </c>
      <c r="C390" s="231" t="s">
        <v>180</v>
      </c>
      <c r="D390" s="325" t="s">
        <v>65</v>
      </c>
      <c r="E390" s="231"/>
      <c r="F390" s="50" t="s">
        <v>79</v>
      </c>
      <c r="G390" s="50" t="s">
        <v>79</v>
      </c>
      <c r="H390" s="231"/>
      <c r="I390" s="231"/>
      <c r="J390" s="236"/>
      <c r="K390" s="305"/>
      <c r="L390" s="330"/>
      <c r="M390" s="301"/>
      <c r="N390" s="305"/>
      <c r="O390" s="206"/>
    </row>
    <row r="391" spans="2:15" x14ac:dyDescent="0.25">
      <c r="B391" s="255"/>
      <c r="C391" s="297"/>
      <c r="D391" s="323"/>
      <c r="E391" s="296"/>
      <c r="F391" s="259"/>
      <c r="G391" s="297"/>
      <c r="H391" s="298"/>
      <c r="I391" s="298"/>
      <c r="J391" s="420"/>
      <c r="K391" s="299"/>
      <c r="L391" s="300"/>
      <c r="M391" s="301"/>
      <c r="N391" s="299"/>
      <c r="O391" s="139"/>
    </row>
    <row r="392" spans="2:15" x14ac:dyDescent="0.25">
      <c r="B392" s="231" t="s">
        <v>22</v>
      </c>
      <c r="C392" s="231" t="s">
        <v>22</v>
      </c>
      <c r="D392" s="209" t="s">
        <v>65</v>
      </c>
      <c r="E392" s="231">
        <v>6.5</v>
      </c>
      <c r="F392" s="324" t="s">
        <v>66</v>
      </c>
      <c r="G392" s="231" t="s">
        <v>141</v>
      </c>
      <c r="H392" s="417">
        <v>42836</v>
      </c>
      <c r="I392" s="231"/>
      <c r="J392" s="290"/>
      <c r="K392" s="305"/>
      <c r="L392" s="418"/>
      <c r="M392" s="301"/>
      <c r="N392" s="305"/>
      <c r="O392" s="438"/>
    </row>
    <row r="393" spans="2:15" x14ac:dyDescent="0.25">
      <c r="B393" s="231" t="s">
        <v>21</v>
      </c>
      <c r="C393" s="231" t="s">
        <v>19</v>
      </c>
      <c r="D393" s="209" t="s">
        <v>65</v>
      </c>
      <c r="E393" s="231">
        <v>35</v>
      </c>
      <c r="F393" s="50">
        <v>50</v>
      </c>
      <c r="G393" s="231" t="s">
        <v>141</v>
      </c>
      <c r="H393" s="417">
        <v>42836</v>
      </c>
      <c r="I393" s="231"/>
      <c r="J393" s="290"/>
      <c r="K393" s="305"/>
      <c r="L393" s="330"/>
      <c r="M393" s="301"/>
      <c r="N393" s="305"/>
      <c r="O393" s="438"/>
    </row>
    <row r="394" spans="2:15" x14ac:dyDescent="0.25">
      <c r="B394" s="231" t="s">
        <v>179</v>
      </c>
      <c r="C394" s="231" t="s">
        <v>180</v>
      </c>
      <c r="D394" s="325" t="s">
        <v>65</v>
      </c>
      <c r="E394" s="231"/>
      <c r="F394" s="50" t="s">
        <v>79</v>
      </c>
      <c r="G394" s="50" t="s">
        <v>79</v>
      </c>
      <c r="H394" s="231"/>
      <c r="I394" s="231"/>
      <c r="J394" s="236"/>
      <c r="K394" s="305"/>
      <c r="L394" s="330"/>
      <c r="M394" s="301"/>
      <c r="N394" s="305"/>
      <c r="O394" s="206"/>
    </row>
    <row r="395" spans="2:15" x14ac:dyDescent="0.25">
      <c r="B395" s="255"/>
      <c r="C395" s="297"/>
      <c r="D395" s="323"/>
      <c r="E395" s="296"/>
      <c r="F395" s="259"/>
      <c r="G395" s="297"/>
      <c r="H395" s="298"/>
      <c r="I395" s="298"/>
      <c r="J395" s="420"/>
      <c r="K395" s="299"/>
      <c r="L395" s="300"/>
      <c r="M395" s="301"/>
      <c r="N395" s="299"/>
      <c r="O395" s="139"/>
    </row>
    <row r="396" spans="2:15" x14ac:dyDescent="0.25">
      <c r="B396" s="231" t="s">
        <v>22</v>
      </c>
      <c r="C396" s="231" t="s">
        <v>22</v>
      </c>
      <c r="D396" s="209" t="s">
        <v>65</v>
      </c>
      <c r="E396" s="231">
        <v>6.9</v>
      </c>
      <c r="F396" s="324" t="s">
        <v>66</v>
      </c>
      <c r="G396" s="231" t="s">
        <v>141</v>
      </c>
      <c r="H396" s="417">
        <v>42838</v>
      </c>
      <c r="I396" s="231"/>
      <c r="J396" s="290"/>
      <c r="K396" s="305"/>
      <c r="L396" s="418"/>
      <c r="M396" s="301"/>
      <c r="N396" s="305"/>
      <c r="O396" s="438"/>
    </row>
    <row r="397" spans="2:15" x14ac:dyDescent="0.25">
      <c r="B397" s="231" t="s">
        <v>21</v>
      </c>
      <c r="C397" s="231" t="s">
        <v>19</v>
      </c>
      <c r="D397" s="209" t="s">
        <v>65</v>
      </c>
      <c r="E397" s="231">
        <v>50</v>
      </c>
      <c r="F397" s="50">
        <v>50</v>
      </c>
      <c r="G397" s="231" t="s">
        <v>141</v>
      </c>
      <c r="H397" s="417">
        <v>42838</v>
      </c>
      <c r="I397" s="231"/>
      <c r="J397" s="290"/>
      <c r="K397" s="305"/>
      <c r="L397" s="330"/>
      <c r="M397" s="301"/>
      <c r="N397" s="305"/>
      <c r="O397" s="438"/>
    </row>
    <row r="398" spans="2:15" x14ac:dyDescent="0.25">
      <c r="B398" s="231" t="s">
        <v>179</v>
      </c>
      <c r="C398" s="231" t="s">
        <v>180</v>
      </c>
      <c r="D398" s="325" t="s">
        <v>65</v>
      </c>
      <c r="E398" s="231"/>
      <c r="F398" s="50" t="s">
        <v>79</v>
      </c>
      <c r="G398" s="50" t="s">
        <v>79</v>
      </c>
      <c r="H398" s="231"/>
      <c r="I398" s="231"/>
      <c r="J398" s="236"/>
      <c r="K398" s="305"/>
      <c r="L398" s="330"/>
      <c r="M398" s="301"/>
      <c r="N398" s="305"/>
      <c r="O398" s="206"/>
    </row>
    <row r="399" spans="2:15" x14ac:dyDescent="0.25">
      <c r="B399" s="255"/>
      <c r="C399" s="297"/>
      <c r="D399" s="323"/>
      <c r="E399" s="296"/>
      <c r="F399" s="259"/>
      <c r="G399" s="297"/>
      <c r="H399" s="298"/>
      <c r="I399" s="298"/>
      <c r="J399" s="420"/>
      <c r="K399" s="299"/>
      <c r="L399" s="300"/>
      <c r="M399" s="301"/>
      <c r="N399" s="299"/>
      <c r="O399" s="139"/>
    </row>
    <row r="400" spans="2:15" x14ac:dyDescent="0.25">
      <c r="B400" s="231" t="s">
        <v>22</v>
      </c>
      <c r="C400" s="231" t="s">
        <v>22</v>
      </c>
      <c r="D400" s="209" t="s">
        <v>65</v>
      </c>
      <c r="E400" s="231">
        <v>7.1</v>
      </c>
      <c r="F400" s="324" t="s">
        <v>66</v>
      </c>
      <c r="G400" s="231" t="s">
        <v>141</v>
      </c>
      <c r="H400" s="417">
        <v>42838</v>
      </c>
      <c r="I400" s="231"/>
      <c r="J400" s="290"/>
      <c r="K400" s="305"/>
      <c r="L400" s="418"/>
      <c r="M400" s="301"/>
      <c r="N400" s="305"/>
      <c r="O400" s="438"/>
    </row>
    <row r="401" spans="2:15" x14ac:dyDescent="0.25">
      <c r="B401" s="231" t="s">
        <v>21</v>
      </c>
      <c r="C401" s="231" t="s">
        <v>19</v>
      </c>
      <c r="D401" s="209" t="s">
        <v>65</v>
      </c>
      <c r="E401" s="231">
        <v>13</v>
      </c>
      <c r="F401" s="50">
        <v>50</v>
      </c>
      <c r="G401" s="231" t="s">
        <v>141</v>
      </c>
      <c r="H401" s="417">
        <v>42838</v>
      </c>
      <c r="I401" s="231"/>
      <c r="J401" s="290"/>
      <c r="K401" s="305"/>
      <c r="L401" s="330"/>
      <c r="M401" s="301"/>
      <c r="N401" s="305"/>
      <c r="O401" s="438"/>
    </row>
    <row r="402" spans="2:15" x14ac:dyDescent="0.25">
      <c r="B402" s="231" t="s">
        <v>179</v>
      </c>
      <c r="C402" s="231" t="s">
        <v>180</v>
      </c>
      <c r="D402" s="325" t="s">
        <v>65</v>
      </c>
      <c r="E402" s="231"/>
      <c r="F402" s="50" t="s">
        <v>79</v>
      </c>
      <c r="G402" s="50" t="s">
        <v>79</v>
      </c>
      <c r="H402" s="231"/>
      <c r="I402" s="231"/>
      <c r="J402" s="236"/>
      <c r="K402" s="305"/>
      <c r="L402" s="330"/>
      <c r="M402" s="301"/>
      <c r="N402" s="305"/>
      <c r="O402" s="206"/>
    </row>
    <row r="403" spans="2:15" x14ac:dyDescent="0.25">
      <c r="B403" s="255"/>
      <c r="C403" s="297"/>
      <c r="D403" s="323"/>
      <c r="E403" s="296"/>
      <c r="F403" s="259"/>
      <c r="G403" s="297"/>
      <c r="H403" s="298"/>
      <c r="I403" s="298"/>
      <c r="J403" s="420"/>
      <c r="K403" s="299"/>
      <c r="L403" s="300"/>
      <c r="M403" s="301"/>
      <c r="N403" s="299"/>
      <c r="O403" s="139"/>
    </row>
    <row r="404" spans="2:15" x14ac:dyDescent="0.25">
      <c r="B404" s="231" t="s">
        <v>22</v>
      </c>
      <c r="C404" s="231" t="s">
        <v>22</v>
      </c>
      <c r="D404" s="209" t="s">
        <v>65</v>
      </c>
      <c r="E404" s="231">
        <v>7</v>
      </c>
      <c r="F404" s="324" t="s">
        <v>66</v>
      </c>
      <c r="G404" s="231" t="s">
        <v>141</v>
      </c>
      <c r="H404" s="417">
        <v>42844</v>
      </c>
      <c r="I404" s="231"/>
      <c r="J404" s="290"/>
      <c r="K404" s="305"/>
      <c r="L404" s="418"/>
      <c r="M404" s="301"/>
      <c r="N404" s="305"/>
      <c r="O404" s="438"/>
    </row>
    <row r="405" spans="2:15" x14ac:dyDescent="0.25">
      <c r="B405" s="231" t="s">
        <v>21</v>
      </c>
      <c r="C405" s="231" t="s">
        <v>19</v>
      </c>
      <c r="D405" s="209" t="s">
        <v>65</v>
      </c>
      <c r="E405" s="231">
        <v>21</v>
      </c>
      <c r="F405" s="50">
        <v>50</v>
      </c>
      <c r="G405" s="231" t="s">
        <v>141</v>
      </c>
      <c r="H405" s="417">
        <v>42844</v>
      </c>
      <c r="I405" s="231"/>
      <c r="J405" s="290"/>
      <c r="K405" s="305"/>
      <c r="L405" s="330"/>
      <c r="M405" s="301"/>
      <c r="N405" s="305"/>
      <c r="O405" s="438"/>
    </row>
    <row r="406" spans="2:15" x14ac:dyDescent="0.25">
      <c r="B406" s="231" t="s">
        <v>179</v>
      </c>
      <c r="C406" s="231" t="s">
        <v>180</v>
      </c>
      <c r="D406" s="325" t="s">
        <v>65</v>
      </c>
      <c r="E406" s="231"/>
      <c r="F406" s="50" t="s">
        <v>79</v>
      </c>
      <c r="G406" s="50" t="s">
        <v>79</v>
      </c>
      <c r="H406" s="231"/>
      <c r="I406" s="231"/>
      <c r="J406" s="236"/>
      <c r="K406" s="305"/>
      <c r="L406" s="330"/>
      <c r="M406" s="301"/>
      <c r="N406" s="305"/>
      <c r="O406" s="206"/>
    </row>
    <row r="407" spans="2:15" x14ac:dyDescent="0.25">
      <c r="B407" s="255"/>
      <c r="C407" s="297"/>
      <c r="D407" s="323"/>
      <c r="E407" s="296"/>
      <c r="F407" s="259"/>
      <c r="G407" s="297"/>
      <c r="H407" s="298"/>
      <c r="I407" s="298"/>
      <c r="J407" s="420"/>
      <c r="K407" s="299"/>
      <c r="L407" s="300"/>
      <c r="M407" s="301"/>
      <c r="N407" s="299"/>
      <c r="O407" s="139"/>
    </row>
    <row r="408" spans="2:15" x14ac:dyDescent="0.25">
      <c r="B408" s="231" t="s">
        <v>22</v>
      </c>
      <c r="C408" s="231" t="s">
        <v>22</v>
      </c>
      <c r="D408" s="209" t="s">
        <v>65</v>
      </c>
      <c r="E408" s="231">
        <v>7.3</v>
      </c>
      <c r="F408" s="324" t="s">
        <v>66</v>
      </c>
      <c r="G408" s="231" t="s">
        <v>141</v>
      </c>
      <c r="H408" s="417">
        <v>42846</v>
      </c>
      <c r="I408" s="231"/>
      <c r="J408" s="290"/>
      <c r="K408" s="305"/>
      <c r="L408" s="418"/>
      <c r="M408" s="301"/>
      <c r="N408" s="305"/>
      <c r="O408" s="438"/>
    </row>
    <row r="409" spans="2:15" x14ac:dyDescent="0.25">
      <c r="B409" s="231" t="s">
        <v>21</v>
      </c>
      <c r="C409" s="231" t="s">
        <v>19</v>
      </c>
      <c r="D409" s="209" t="s">
        <v>65</v>
      </c>
      <c r="E409" s="231">
        <v>18</v>
      </c>
      <c r="F409" s="50">
        <v>50</v>
      </c>
      <c r="G409" s="231" t="s">
        <v>141</v>
      </c>
      <c r="H409" s="417">
        <v>42846</v>
      </c>
      <c r="I409" s="231"/>
      <c r="J409" s="290"/>
      <c r="K409" s="305"/>
      <c r="L409" s="330"/>
      <c r="M409" s="301"/>
      <c r="N409" s="305"/>
      <c r="O409" s="438"/>
    </row>
    <row r="410" spans="2:15" ht="15.75" thickBot="1" x14ac:dyDescent="0.3">
      <c r="B410" s="231" t="s">
        <v>179</v>
      </c>
      <c r="C410" s="231" t="s">
        <v>180</v>
      </c>
      <c r="D410" s="325" t="s">
        <v>65</v>
      </c>
      <c r="E410" s="231"/>
      <c r="F410" s="50" t="s">
        <v>79</v>
      </c>
      <c r="G410" s="50" t="s">
        <v>79</v>
      </c>
      <c r="H410" s="231"/>
      <c r="I410" s="231"/>
      <c r="J410" s="236"/>
      <c r="K410" s="426"/>
      <c r="L410" s="427"/>
      <c r="M410" s="428"/>
      <c r="N410" s="426"/>
      <c r="O410" s="439"/>
    </row>
  </sheetData>
  <hyperlinks>
    <hyperlink ref="B4" r:id="rId1" xr:uid="{00000000-0004-0000-0500-000000000000}"/>
  </hyperlinks>
  <pageMargins left="0.11811023622047245" right="0.11811023622047245" top="0.19685039370078741" bottom="0.15748031496062992" header="0.31496062992125984" footer="0.31496062992125984"/>
  <pageSetup paperSize="8"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15"/>
  <sheetViews>
    <sheetView workbookViewId="0">
      <pane ySplit="9" topLeftCell="A199" activePane="bottomLeft" state="frozen"/>
      <selection activeCell="B3" sqref="B3"/>
      <selection pane="bottomLeft" activeCell="E224" sqref="E224"/>
    </sheetView>
  </sheetViews>
  <sheetFormatPr defaultRowHeight="15" x14ac:dyDescent="0.25"/>
  <cols>
    <col min="1" max="1" width="29.85546875" customWidth="1"/>
    <col min="2" max="3" width="15.140625" customWidth="1"/>
    <col min="4" max="4" width="14.28515625" customWidth="1"/>
    <col min="5" max="5" width="21.7109375" customWidth="1"/>
    <col min="6" max="6" width="10.85546875" customWidth="1"/>
    <col min="7" max="7" width="10.42578125" customWidth="1"/>
    <col min="8" max="8" width="11.85546875" customWidth="1"/>
    <col min="9" max="9" width="12.28515625" bestFit="1" customWidth="1"/>
  </cols>
  <sheetData>
    <row r="1" spans="1:9" x14ac:dyDescent="0.25">
      <c r="A1" s="5" t="s">
        <v>0</v>
      </c>
      <c r="B1" s="506">
        <v>2014</v>
      </c>
    </row>
    <row r="2" spans="1:9" x14ac:dyDescent="0.25">
      <c r="A2" s="5" t="s">
        <v>1</v>
      </c>
      <c r="B2" s="254" t="s">
        <v>250</v>
      </c>
    </row>
    <row r="3" spans="1:9" x14ac:dyDescent="0.25">
      <c r="A3" s="5" t="s">
        <v>3</v>
      </c>
      <c r="B3" t="s">
        <v>236</v>
      </c>
    </row>
    <row r="4" spans="1:9" x14ac:dyDescent="0.25">
      <c r="A4" s="5" t="s">
        <v>4</v>
      </c>
      <c r="B4" s="1" t="s">
        <v>258</v>
      </c>
    </row>
    <row r="5" spans="1:9" x14ac:dyDescent="0.25">
      <c r="A5" s="5" t="s">
        <v>217</v>
      </c>
      <c r="B5" t="s">
        <v>248</v>
      </c>
    </row>
    <row r="6" spans="1:9" x14ac:dyDescent="0.25">
      <c r="A6" s="2" t="s">
        <v>218</v>
      </c>
      <c r="B6" t="s">
        <v>230</v>
      </c>
    </row>
    <row r="7" spans="1:9" ht="15.75" thickBot="1" x14ac:dyDescent="0.3">
      <c r="A7" s="2" t="s">
        <v>219</v>
      </c>
      <c r="B7" t="s">
        <v>65</v>
      </c>
    </row>
    <row r="8" spans="1:9" ht="26.25" x14ac:dyDescent="0.25">
      <c r="A8" s="574" t="s">
        <v>208</v>
      </c>
      <c r="B8" s="575" t="s">
        <v>66</v>
      </c>
      <c r="C8" s="543">
        <v>50</v>
      </c>
      <c r="D8" s="543" t="s">
        <v>79</v>
      </c>
      <c r="E8" s="543"/>
      <c r="F8" s="576"/>
      <c r="G8" s="576"/>
      <c r="H8" s="576"/>
      <c r="I8" s="577" t="s">
        <v>221</v>
      </c>
    </row>
    <row r="9" spans="1:9" ht="26.25" thickBot="1" x14ac:dyDescent="0.3">
      <c r="A9" s="578" t="s">
        <v>207</v>
      </c>
      <c r="B9" s="579" t="s">
        <v>22</v>
      </c>
      <c r="C9" s="579" t="s">
        <v>209</v>
      </c>
      <c r="D9" s="580" t="s">
        <v>255</v>
      </c>
      <c r="E9" s="580" t="s">
        <v>231</v>
      </c>
      <c r="F9" s="548" t="s">
        <v>10</v>
      </c>
      <c r="G9" s="548" t="s">
        <v>9</v>
      </c>
      <c r="H9" s="548" t="s">
        <v>11</v>
      </c>
      <c r="I9" s="581" t="s">
        <v>224</v>
      </c>
    </row>
    <row r="10" spans="1:9" x14ac:dyDescent="0.25">
      <c r="A10" s="572" t="s">
        <v>225</v>
      </c>
      <c r="B10" s="573">
        <v>7.9</v>
      </c>
      <c r="C10" s="573">
        <v>23</v>
      </c>
      <c r="D10" s="573"/>
      <c r="E10" s="573"/>
      <c r="F10" s="128">
        <v>41689</v>
      </c>
      <c r="G10" s="128">
        <v>41691</v>
      </c>
      <c r="H10" s="128">
        <v>41709</v>
      </c>
      <c r="I10" s="515"/>
    </row>
    <row r="11" spans="1:9" x14ac:dyDescent="0.25">
      <c r="A11" s="487" t="s">
        <v>225</v>
      </c>
      <c r="B11" s="488">
        <v>8</v>
      </c>
      <c r="C11" s="488">
        <v>29</v>
      </c>
      <c r="D11" s="488"/>
      <c r="E11" s="488"/>
      <c r="F11" s="490">
        <v>41690</v>
      </c>
      <c r="G11" s="490">
        <v>41691</v>
      </c>
      <c r="H11" s="490">
        <v>41709</v>
      </c>
      <c r="I11" s="24"/>
    </row>
    <row r="12" spans="1:9" x14ac:dyDescent="0.25">
      <c r="A12" s="487" t="s">
        <v>225</v>
      </c>
      <c r="B12" s="488">
        <v>7.9</v>
      </c>
      <c r="C12" s="488">
        <v>7</v>
      </c>
      <c r="D12" s="488"/>
      <c r="E12" s="488"/>
      <c r="F12" s="490">
        <v>41691</v>
      </c>
      <c r="G12" s="490">
        <v>41696</v>
      </c>
      <c r="H12" s="490">
        <v>41709</v>
      </c>
      <c r="I12" s="24"/>
    </row>
    <row r="13" spans="1:9" x14ac:dyDescent="0.25">
      <c r="A13" s="487" t="s">
        <v>225</v>
      </c>
      <c r="B13" s="488">
        <v>7.7</v>
      </c>
      <c r="C13" s="488">
        <v>5</v>
      </c>
      <c r="D13" s="488"/>
      <c r="E13" s="488"/>
      <c r="F13" s="490">
        <v>41692</v>
      </c>
      <c r="G13" s="490">
        <v>41696</v>
      </c>
      <c r="H13" s="490">
        <v>41709</v>
      </c>
      <c r="I13" s="24"/>
    </row>
    <row r="14" spans="1:9" x14ac:dyDescent="0.25">
      <c r="A14" s="487" t="s">
        <v>63</v>
      </c>
      <c r="B14" s="488">
        <v>7.9</v>
      </c>
      <c r="C14" s="488">
        <v>6</v>
      </c>
      <c r="D14" s="488"/>
      <c r="E14" s="488"/>
      <c r="F14" s="490">
        <v>41694</v>
      </c>
      <c r="G14" s="490">
        <v>41696</v>
      </c>
      <c r="H14" s="490">
        <v>41709</v>
      </c>
      <c r="I14" s="24"/>
    </row>
    <row r="15" spans="1:9" x14ac:dyDescent="0.25">
      <c r="A15" s="487" t="s">
        <v>63</v>
      </c>
      <c r="B15" s="488">
        <v>8</v>
      </c>
      <c r="C15" s="488">
        <v>5</v>
      </c>
      <c r="D15" s="488"/>
      <c r="E15" s="488"/>
      <c r="F15" s="490">
        <v>41695</v>
      </c>
      <c r="G15" s="490">
        <v>41696</v>
      </c>
      <c r="H15" s="490">
        <v>41709</v>
      </c>
      <c r="I15" s="24"/>
    </row>
    <row r="16" spans="1:9" x14ac:dyDescent="0.25">
      <c r="A16" s="487" t="s">
        <v>63</v>
      </c>
      <c r="B16" s="489">
        <v>7.6</v>
      </c>
      <c r="C16" s="489">
        <v>3</v>
      </c>
      <c r="D16" s="488"/>
      <c r="E16" s="488"/>
      <c r="F16" s="482">
        <v>41717</v>
      </c>
      <c r="G16" s="482">
        <v>41739</v>
      </c>
      <c r="H16" s="482"/>
      <c r="I16" s="24"/>
    </row>
    <row r="17" spans="1:9" x14ac:dyDescent="0.25">
      <c r="A17" s="487" t="s">
        <v>63</v>
      </c>
      <c r="B17" s="489">
        <v>7.9</v>
      </c>
      <c r="C17" s="489">
        <v>2</v>
      </c>
      <c r="D17" s="488"/>
      <c r="E17" s="488"/>
      <c r="F17" s="482">
        <v>41718</v>
      </c>
      <c r="G17" s="482">
        <v>41739</v>
      </c>
      <c r="H17" s="482"/>
      <c r="I17" s="24"/>
    </row>
    <row r="18" spans="1:9" x14ac:dyDescent="0.25">
      <c r="A18" s="487" t="s">
        <v>63</v>
      </c>
      <c r="B18" s="489">
        <v>7.8</v>
      </c>
      <c r="C18" s="489">
        <v>2</v>
      </c>
      <c r="D18" s="488"/>
      <c r="E18" s="488"/>
      <c r="F18" s="483">
        <v>41719</v>
      </c>
      <c r="G18" s="482">
        <v>41739</v>
      </c>
      <c r="H18" s="482"/>
      <c r="I18" s="24"/>
    </row>
    <row r="19" spans="1:9" x14ac:dyDescent="0.25">
      <c r="A19" s="487" t="s">
        <v>63</v>
      </c>
      <c r="B19" s="489">
        <v>8.1</v>
      </c>
      <c r="C19" s="489">
        <v>91</v>
      </c>
      <c r="D19" s="488"/>
      <c r="E19" s="488"/>
      <c r="F19" s="482">
        <v>41723</v>
      </c>
      <c r="G19" s="482">
        <v>41736</v>
      </c>
      <c r="H19" s="482">
        <v>41743</v>
      </c>
      <c r="I19" s="24"/>
    </row>
    <row r="20" spans="1:9" x14ac:dyDescent="0.25">
      <c r="A20" s="487" t="s">
        <v>63</v>
      </c>
      <c r="B20" s="489">
        <v>7.8</v>
      </c>
      <c r="C20" s="489">
        <v>57</v>
      </c>
      <c r="D20" s="488"/>
      <c r="E20" s="488"/>
      <c r="F20" s="482">
        <v>41724</v>
      </c>
      <c r="G20" s="482">
        <v>41736</v>
      </c>
      <c r="H20" s="482">
        <v>41743</v>
      </c>
      <c r="I20" s="24"/>
    </row>
    <row r="21" spans="1:9" x14ac:dyDescent="0.25">
      <c r="A21" s="487" t="s">
        <v>63</v>
      </c>
      <c r="B21" s="489">
        <v>7.8</v>
      </c>
      <c r="C21" s="489">
        <v>3</v>
      </c>
      <c r="D21" s="488"/>
      <c r="E21" s="488"/>
      <c r="F21" s="482">
        <v>41726</v>
      </c>
      <c r="G21" s="482">
        <v>41736</v>
      </c>
      <c r="H21" s="482">
        <v>41743</v>
      </c>
      <c r="I21" s="24"/>
    </row>
    <row r="22" spans="1:9" x14ac:dyDescent="0.25">
      <c r="A22" s="487" t="s">
        <v>63</v>
      </c>
      <c r="B22" s="489">
        <v>7.7</v>
      </c>
      <c r="C22" s="489">
        <v>6</v>
      </c>
      <c r="D22" s="488"/>
      <c r="E22" s="488"/>
      <c r="F22" s="482">
        <v>41729</v>
      </c>
      <c r="G22" s="482">
        <v>41736</v>
      </c>
      <c r="H22" s="482">
        <v>41743</v>
      </c>
      <c r="I22" s="24"/>
    </row>
    <row r="23" spans="1:9" x14ac:dyDescent="0.25">
      <c r="A23" s="487" t="s">
        <v>63</v>
      </c>
      <c r="B23" s="489">
        <v>7.8</v>
      </c>
      <c r="C23" s="489">
        <v>12</v>
      </c>
      <c r="D23" s="488"/>
      <c r="E23" s="488"/>
      <c r="F23" s="482">
        <v>41730</v>
      </c>
      <c r="G23" s="482">
        <v>41736</v>
      </c>
      <c r="H23" s="482">
        <v>41743</v>
      </c>
      <c r="I23" s="24"/>
    </row>
    <row r="24" spans="1:9" x14ac:dyDescent="0.25">
      <c r="A24" s="487" t="s">
        <v>63</v>
      </c>
      <c r="B24" s="489">
        <v>7.7</v>
      </c>
      <c r="C24" s="489">
        <v>11</v>
      </c>
      <c r="D24" s="489">
        <v>672000</v>
      </c>
      <c r="E24" s="489"/>
      <c r="F24" s="482">
        <v>41758</v>
      </c>
      <c r="G24" s="482">
        <v>41764</v>
      </c>
      <c r="H24" s="482"/>
      <c r="I24" s="24"/>
    </row>
    <row r="25" spans="1:9" x14ac:dyDescent="0.25">
      <c r="A25" s="487" t="s">
        <v>63</v>
      </c>
      <c r="B25" s="489">
        <v>7.7</v>
      </c>
      <c r="C25" s="489">
        <v>6</v>
      </c>
      <c r="D25" s="489">
        <v>124200</v>
      </c>
      <c r="E25" s="489"/>
      <c r="F25" s="482">
        <v>41759</v>
      </c>
      <c r="G25" s="482">
        <v>41764</v>
      </c>
      <c r="H25" s="482"/>
      <c r="I25" s="24"/>
    </row>
    <row r="26" spans="1:9" x14ac:dyDescent="0.25">
      <c r="A26" s="487" t="s">
        <v>63</v>
      </c>
      <c r="B26" s="489">
        <v>7.7</v>
      </c>
      <c r="C26" s="489">
        <v>3</v>
      </c>
      <c r="D26" s="489">
        <v>840000</v>
      </c>
      <c r="E26" s="489"/>
      <c r="F26" s="482">
        <v>41760</v>
      </c>
      <c r="G26" s="482">
        <v>41764</v>
      </c>
      <c r="H26" s="482"/>
      <c r="I26" s="24"/>
    </row>
    <row r="27" spans="1:9" x14ac:dyDescent="0.25">
      <c r="A27" s="487" t="s">
        <v>63</v>
      </c>
      <c r="B27" s="489">
        <v>7.3</v>
      </c>
      <c r="C27" s="489">
        <v>3</v>
      </c>
      <c r="D27" s="489">
        <v>840000</v>
      </c>
      <c r="E27" s="489"/>
      <c r="F27" s="482">
        <v>41761</v>
      </c>
      <c r="G27" s="482">
        <v>41761</v>
      </c>
      <c r="H27" s="482"/>
      <c r="I27" s="24"/>
    </row>
    <row r="28" spans="1:9" x14ac:dyDescent="0.25">
      <c r="A28" s="487" t="s">
        <v>63</v>
      </c>
      <c r="B28" s="489">
        <v>7.5</v>
      </c>
      <c r="C28" s="489">
        <v>14</v>
      </c>
      <c r="D28" s="489">
        <v>840000</v>
      </c>
      <c r="E28" s="489"/>
      <c r="F28" s="482">
        <v>41764</v>
      </c>
      <c r="G28" s="482">
        <v>41764</v>
      </c>
      <c r="H28" s="24"/>
      <c r="I28" s="24"/>
    </row>
    <row r="29" spans="1:9" x14ac:dyDescent="0.25">
      <c r="A29" s="487" t="s">
        <v>63</v>
      </c>
      <c r="B29" s="489">
        <v>7.1</v>
      </c>
      <c r="C29" s="489">
        <v>4</v>
      </c>
      <c r="D29" s="489">
        <v>840000</v>
      </c>
      <c r="E29" s="489"/>
      <c r="F29" s="482">
        <v>41765</v>
      </c>
      <c r="G29" s="482">
        <v>41765</v>
      </c>
      <c r="H29" s="24"/>
      <c r="I29" s="24"/>
    </row>
    <row r="30" spans="1:9" x14ac:dyDescent="0.25">
      <c r="A30" s="487" t="s">
        <v>63</v>
      </c>
      <c r="B30" s="489">
        <v>6.2</v>
      </c>
      <c r="C30" s="489">
        <v>2</v>
      </c>
      <c r="D30" s="489">
        <v>840000</v>
      </c>
      <c r="E30" s="489"/>
      <c r="F30" s="482">
        <v>41766</v>
      </c>
      <c r="G30" s="482">
        <v>41773</v>
      </c>
      <c r="H30" s="24"/>
      <c r="I30" s="24"/>
    </row>
    <row r="31" spans="1:9" x14ac:dyDescent="0.25">
      <c r="A31" s="487" t="s">
        <v>63</v>
      </c>
      <c r="B31" s="489">
        <v>6.2</v>
      </c>
      <c r="C31" s="489">
        <v>4</v>
      </c>
      <c r="D31" s="489">
        <v>840000</v>
      </c>
      <c r="E31" s="489"/>
      <c r="F31" s="482">
        <v>41767</v>
      </c>
      <c r="G31" s="482">
        <v>41773</v>
      </c>
      <c r="H31" s="482">
        <v>41713</v>
      </c>
      <c r="I31" s="24"/>
    </row>
    <row r="32" spans="1:9" x14ac:dyDescent="0.25">
      <c r="A32" s="487" t="s">
        <v>63</v>
      </c>
      <c r="B32" s="489">
        <v>5.5</v>
      </c>
      <c r="C32" s="489">
        <v>2</v>
      </c>
      <c r="D32" s="489">
        <v>200000</v>
      </c>
      <c r="E32" s="489"/>
      <c r="F32" s="482">
        <v>41772</v>
      </c>
      <c r="G32" s="482">
        <v>41773</v>
      </c>
      <c r="H32" s="482">
        <v>41713</v>
      </c>
      <c r="I32" s="24"/>
    </row>
    <row r="33" spans="1:9" x14ac:dyDescent="0.25">
      <c r="A33" s="487" t="s">
        <v>63</v>
      </c>
      <c r="B33" s="489">
        <v>6.6</v>
      </c>
      <c r="C33" s="489">
        <v>2</v>
      </c>
      <c r="D33" s="500">
        <v>1170000</v>
      </c>
      <c r="E33" s="500"/>
      <c r="F33" s="482">
        <v>41836</v>
      </c>
      <c r="G33" s="482">
        <v>41838</v>
      </c>
      <c r="H33" s="482"/>
      <c r="I33" s="24">
        <v>2015</v>
      </c>
    </row>
    <row r="34" spans="1:9" x14ac:dyDescent="0.25">
      <c r="A34" s="487" t="s">
        <v>63</v>
      </c>
      <c r="B34" s="489">
        <v>6.5</v>
      </c>
      <c r="C34" s="489">
        <v>1</v>
      </c>
      <c r="D34" s="489">
        <v>624000</v>
      </c>
      <c r="E34" s="489"/>
      <c r="F34" s="482">
        <v>41837</v>
      </c>
      <c r="G34" s="482">
        <v>41838</v>
      </c>
      <c r="H34" s="482"/>
      <c r="I34" s="24">
        <v>2015</v>
      </c>
    </row>
    <row r="35" spans="1:9" x14ac:dyDescent="0.25">
      <c r="A35" s="487" t="s">
        <v>63</v>
      </c>
      <c r="B35" s="489">
        <v>6.8</v>
      </c>
      <c r="C35" s="489">
        <v>2</v>
      </c>
      <c r="D35" s="489">
        <v>1296000</v>
      </c>
      <c r="E35" s="489"/>
      <c r="F35" s="482">
        <v>41837</v>
      </c>
      <c r="G35" s="482">
        <v>41838</v>
      </c>
      <c r="H35" s="482"/>
      <c r="I35" s="24">
        <v>2015</v>
      </c>
    </row>
    <row r="36" spans="1:9" x14ac:dyDescent="0.25">
      <c r="A36" s="487" t="s">
        <v>63</v>
      </c>
      <c r="B36" s="489">
        <v>6.7</v>
      </c>
      <c r="C36" s="489">
        <v>2</v>
      </c>
      <c r="D36" s="489">
        <v>780000</v>
      </c>
      <c r="E36" s="489"/>
      <c r="F36" s="482">
        <v>41838</v>
      </c>
      <c r="G36" s="482">
        <v>41841</v>
      </c>
      <c r="H36" s="482"/>
      <c r="I36" s="24">
        <v>2015</v>
      </c>
    </row>
    <row r="37" spans="1:9" x14ac:dyDescent="0.25">
      <c r="A37" s="487" t="s">
        <v>63</v>
      </c>
      <c r="B37" s="489">
        <v>7</v>
      </c>
      <c r="C37" s="489">
        <v>3</v>
      </c>
      <c r="D37" s="489">
        <v>702000</v>
      </c>
      <c r="E37" s="489"/>
      <c r="F37" s="482">
        <v>41838</v>
      </c>
      <c r="G37" s="482">
        <v>41841</v>
      </c>
      <c r="H37" s="482"/>
      <c r="I37" s="24">
        <v>2015</v>
      </c>
    </row>
    <row r="38" spans="1:9" x14ac:dyDescent="0.25">
      <c r="A38" s="487" t="s">
        <v>63</v>
      </c>
      <c r="B38" s="489">
        <v>6.7</v>
      </c>
      <c r="C38" s="489">
        <v>24</v>
      </c>
      <c r="D38" s="489">
        <v>546000</v>
      </c>
      <c r="E38" s="489"/>
      <c r="F38" s="482">
        <v>41843</v>
      </c>
      <c r="G38" s="482">
        <v>41844</v>
      </c>
      <c r="H38" s="482"/>
      <c r="I38" s="24">
        <v>2015</v>
      </c>
    </row>
    <row r="39" spans="1:9" x14ac:dyDescent="0.25">
      <c r="A39" s="487" t="s">
        <v>63</v>
      </c>
      <c r="B39" s="489">
        <v>7.2</v>
      </c>
      <c r="C39" s="489">
        <v>5</v>
      </c>
      <c r="D39" s="489">
        <v>624000</v>
      </c>
      <c r="E39" s="489"/>
      <c r="F39" s="482">
        <v>41844</v>
      </c>
      <c r="G39" s="482">
        <v>41845</v>
      </c>
      <c r="H39" s="24"/>
      <c r="I39" s="24">
        <v>2015</v>
      </c>
    </row>
    <row r="40" spans="1:9" x14ac:dyDescent="0.25">
      <c r="A40" s="487" t="s">
        <v>63</v>
      </c>
      <c r="B40" s="489">
        <v>7.2</v>
      </c>
      <c r="C40" s="489">
        <v>3</v>
      </c>
      <c r="D40" s="489">
        <v>624000</v>
      </c>
      <c r="E40" s="489"/>
      <c r="F40" s="482">
        <v>41845</v>
      </c>
      <c r="G40" s="482">
        <v>41848</v>
      </c>
      <c r="H40" s="24"/>
      <c r="I40" s="24">
        <v>2015</v>
      </c>
    </row>
    <row r="41" spans="1:9" x14ac:dyDescent="0.25">
      <c r="A41" s="487" t="s">
        <v>63</v>
      </c>
      <c r="B41" s="489">
        <v>7.8</v>
      </c>
      <c r="C41" s="489">
        <v>23</v>
      </c>
      <c r="D41" s="498">
        <v>0</v>
      </c>
      <c r="E41" s="498"/>
      <c r="F41" s="482">
        <v>41876</v>
      </c>
      <c r="G41" s="482">
        <v>41877</v>
      </c>
      <c r="H41" s="24"/>
      <c r="I41" s="24">
        <v>2015</v>
      </c>
    </row>
    <row r="42" spans="1:9" x14ac:dyDescent="0.25">
      <c r="A42" s="487" t="s">
        <v>63</v>
      </c>
      <c r="B42" s="489">
        <v>7.1</v>
      </c>
      <c r="C42" s="489">
        <v>56</v>
      </c>
      <c r="D42" s="498">
        <v>0</v>
      </c>
      <c r="E42" s="498"/>
      <c r="F42" s="482">
        <v>41876</v>
      </c>
      <c r="G42" s="482">
        <v>41877</v>
      </c>
      <c r="H42" s="24"/>
      <c r="I42" s="24">
        <v>2015</v>
      </c>
    </row>
    <row r="43" spans="1:9" x14ac:dyDescent="0.25">
      <c r="A43" s="487" t="s">
        <v>63</v>
      </c>
      <c r="B43" s="489">
        <v>7.3</v>
      </c>
      <c r="C43" s="489" t="s">
        <v>79</v>
      </c>
      <c r="D43" s="498">
        <v>0</v>
      </c>
      <c r="E43" s="498"/>
      <c r="F43" s="482">
        <v>41878</v>
      </c>
      <c r="G43" s="482">
        <v>41883</v>
      </c>
      <c r="H43" s="482"/>
      <c r="I43" s="24">
        <v>2015</v>
      </c>
    </row>
    <row r="44" spans="1:9" x14ac:dyDescent="0.25">
      <c r="A44" s="487" t="s">
        <v>63</v>
      </c>
      <c r="B44" s="489">
        <v>7.3</v>
      </c>
      <c r="C44" s="489" t="s">
        <v>79</v>
      </c>
      <c r="D44" s="498">
        <v>0</v>
      </c>
      <c r="E44" s="498"/>
      <c r="F44" s="482">
        <v>41878</v>
      </c>
      <c r="G44" s="482">
        <v>41883</v>
      </c>
      <c r="H44" s="24"/>
      <c r="I44" s="24">
        <v>2015</v>
      </c>
    </row>
    <row r="45" spans="1:9" x14ac:dyDescent="0.25">
      <c r="A45" s="487" t="s">
        <v>63</v>
      </c>
      <c r="B45" s="489">
        <v>7.1</v>
      </c>
      <c r="C45" s="489" t="s">
        <v>79</v>
      </c>
      <c r="D45" s="498">
        <v>0</v>
      </c>
      <c r="E45" s="498"/>
      <c r="F45" s="482">
        <v>41877</v>
      </c>
      <c r="G45" s="482">
        <v>41883</v>
      </c>
      <c r="H45" s="24"/>
      <c r="I45" s="24">
        <v>2015</v>
      </c>
    </row>
    <row r="46" spans="1:9" x14ac:dyDescent="0.25">
      <c r="A46" s="487" t="s">
        <v>63</v>
      </c>
      <c r="B46" s="489">
        <v>7.2</v>
      </c>
      <c r="C46" s="489">
        <v>19</v>
      </c>
      <c r="D46" s="489">
        <v>1320000</v>
      </c>
      <c r="E46" s="489"/>
      <c r="F46" s="482">
        <v>41876</v>
      </c>
      <c r="G46" s="482">
        <v>41877</v>
      </c>
      <c r="H46" s="24"/>
      <c r="I46" s="24">
        <v>2015</v>
      </c>
    </row>
    <row r="47" spans="1:9" x14ac:dyDescent="0.25">
      <c r="A47" s="487" t="s">
        <v>63</v>
      </c>
      <c r="B47" s="489">
        <v>7.2</v>
      </c>
      <c r="C47" s="489">
        <v>24</v>
      </c>
      <c r="D47" s="489">
        <v>1320000</v>
      </c>
      <c r="E47" s="489"/>
      <c r="F47" s="482">
        <v>41890</v>
      </c>
      <c r="G47" s="482">
        <v>41892</v>
      </c>
      <c r="H47" s="24"/>
      <c r="I47" s="24">
        <v>2015</v>
      </c>
    </row>
    <row r="48" spans="1:9" x14ac:dyDescent="0.25">
      <c r="A48" s="487" t="s">
        <v>63</v>
      </c>
      <c r="B48" s="489">
        <v>7.3</v>
      </c>
      <c r="C48" s="489">
        <v>34</v>
      </c>
      <c r="D48" s="489">
        <v>1188000</v>
      </c>
      <c r="E48" s="489"/>
      <c r="F48" s="482">
        <v>41891</v>
      </c>
      <c r="G48" s="482">
        <v>41892</v>
      </c>
      <c r="H48" s="24"/>
      <c r="I48" s="24">
        <v>2015</v>
      </c>
    </row>
    <row r="49" spans="1:9" x14ac:dyDescent="0.25">
      <c r="A49" s="487" t="s">
        <v>63</v>
      </c>
      <c r="B49" s="489">
        <v>7.3</v>
      </c>
      <c r="C49" s="489">
        <v>49</v>
      </c>
      <c r="D49" s="489">
        <v>48000</v>
      </c>
      <c r="E49" s="489"/>
      <c r="F49" s="482">
        <v>41892</v>
      </c>
      <c r="G49" s="482">
        <v>41892</v>
      </c>
      <c r="H49" s="24"/>
      <c r="I49" s="24">
        <v>2015</v>
      </c>
    </row>
    <row r="50" spans="1:9" x14ac:dyDescent="0.25">
      <c r="A50" s="487" t="s">
        <v>63</v>
      </c>
      <c r="B50" s="489">
        <v>7.1</v>
      </c>
      <c r="C50" s="489">
        <v>7</v>
      </c>
      <c r="D50" s="489">
        <v>1248000</v>
      </c>
      <c r="E50" s="489"/>
      <c r="F50" s="482">
        <v>41905</v>
      </c>
      <c r="G50" s="482">
        <v>41906</v>
      </c>
      <c r="H50" s="24"/>
      <c r="I50" s="24">
        <v>2015</v>
      </c>
    </row>
    <row r="51" spans="1:9" x14ac:dyDescent="0.25">
      <c r="A51" s="487" t="s">
        <v>63</v>
      </c>
      <c r="B51" s="489">
        <v>7.3</v>
      </c>
      <c r="C51" s="489">
        <v>5</v>
      </c>
      <c r="D51" s="489">
        <v>1872000</v>
      </c>
      <c r="E51" s="489"/>
      <c r="F51" s="482">
        <v>41906</v>
      </c>
      <c r="G51" s="482">
        <v>41933</v>
      </c>
      <c r="H51" s="24"/>
      <c r="I51" s="24">
        <v>2015</v>
      </c>
    </row>
    <row r="52" spans="1:9" x14ac:dyDescent="0.25">
      <c r="A52" s="487" t="s">
        <v>63</v>
      </c>
      <c r="B52" s="489">
        <v>7.4</v>
      </c>
      <c r="C52" s="489">
        <v>5</v>
      </c>
      <c r="D52" s="489">
        <f>20*1800*60</f>
        <v>2160000</v>
      </c>
      <c r="E52" s="489"/>
      <c r="F52" s="482">
        <v>41911</v>
      </c>
      <c r="G52" s="482">
        <v>41933</v>
      </c>
      <c r="H52" s="24"/>
      <c r="I52" s="24">
        <v>2015</v>
      </c>
    </row>
    <row r="53" spans="1:9" x14ac:dyDescent="0.25">
      <c r="A53" s="487" t="s">
        <v>63</v>
      </c>
      <c r="B53" s="489">
        <v>7.6</v>
      </c>
      <c r="C53" s="489">
        <v>18</v>
      </c>
      <c r="D53" s="498">
        <v>0</v>
      </c>
      <c r="E53" s="498"/>
      <c r="F53" s="482">
        <v>41932</v>
      </c>
      <c r="G53" s="482">
        <v>41933</v>
      </c>
      <c r="H53" s="24"/>
      <c r="I53" s="24">
        <v>2015</v>
      </c>
    </row>
    <row r="54" spans="1:9" x14ac:dyDescent="0.25">
      <c r="A54" s="487" t="s">
        <v>63</v>
      </c>
      <c r="B54" s="489">
        <v>7.8</v>
      </c>
      <c r="C54" s="489">
        <v>24</v>
      </c>
      <c r="D54" s="489">
        <v>936000</v>
      </c>
      <c r="E54" s="489"/>
      <c r="F54" s="482">
        <v>41932</v>
      </c>
      <c r="G54" s="482">
        <v>41933</v>
      </c>
      <c r="H54" s="24"/>
      <c r="I54" s="24">
        <v>2015</v>
      </c>
    </row>
    <row r="55" spans="1:9" x14ac:dyDescent="0.25">
      <c r="A55" s="487" t="s">
        <v>63</v>
      </c>
      <c r="B55" s="489">
        <v>7.4</v>
      </c>
      <c r="C55" s="489">
        <v>5</v>
      </c>
      <c r="D55" s="489">
        <v>1248000</v>
      </c>
      <c r="E55" s="489"/>
      <c r="F55" s="482">
        <v>41933</v>
      </c>
      <c r="G55" s="482">
        <v>41934</v>
      </c>
      <c r="H55" s="24"/>
      <c r="I55" s="24">
        <v>2015</v>
      </c>
    </row>
    <row r="56" spans="1:9" x14ac:dyDescent="0.25">
      <c r="A56" s="487" t="s">
        <v>63</v>
      </c>
      <c r="B56" s="489">
        <v>7.4</v>
      </c>
      <c r="C56" s="489">
        <v>5</v>
      </c>
      <c r="D56" s="498">
        <v>0</v>
      </c>
      <c r="E56" s="498"/>
      <c r="F56" s="482">
        <v>41934</v>
      </c>
      <c r="G56" s="482">
        <v>41935</v>
      </c>
      <c r="H56" s="24"/>
      <c r="I56" s="24">
        <v>2015</v>
      </c>
    </row>
    <row r="57" spans="1:9" x14ac:dyDescent="0.25">
      <c r="A57" s="487" t="s">
        <v>63</v>
      </c>
      <c r="B57" s="489">
        <v>6.8</v>
      </c>
      <c r="C57" s="489">
        <v>28</v>
      </c>
      <c r="D57" s="489">
        <v>780000</v>
      </c>
      <c r="E57" s="489"/>
      <c r="F57" s="482">
        <v>41934</v>
      </c>
      <c r="G57" s="482">
        <v>41935</v>
      </c>
      <c r="H57" s="24"/>
      <c r="I57" s="24">
        <v>2015</v>
      </c>
    </row>
    <row r="58" spans="1:9" x14ac:dyDescent="0.25">
      <c r="A58" s="487" t="s">
        <v>63</v>
      </c>
      <c r="B58" s="489">
        <v>7.7</v>
      </c>
      <c r="C58" s="489">
        <v>35</v>
      </c>
      <c r="D58" s="489">
        <f>22*1800*60</f>
        <v>2376000</v>
      </c>
      <c r="E58" s="489"/>
      <c r="F58" s="482">
        <v>41982</v>
      </c>
      <c r="G58" s="482">
        <v>41982</v>
      </c>
      <c r="H58" s="482"/>
      <c r="I58" s="24">
        <v>2015</v>
      </c>
    </row>
    <row r="59" spans="1:9" x14ac:dyDescent="0.25">
      <c r="A59" s="487" t="s">
        <v>63</v>
      </c>
      <c r="B59" s="489">
        <v>7.3</v>
      </c>
      <c r="C59" s="489">
        <v>42</v>
      </c>
      <c r="D59" s="489">
        <v>1716000</v>
      </c>
      <c r="E59" s="489"/>
      <c r="F59" s="482">
        <v>41983</v>
      </c>
      <c r="G59" s="482">
        <v>41990</v>
      </c>
      <c r="H59" s="24"/>
      <c r="I59" s="24">
        <v>2015</v>
      </c>
    </row>
    <row r="60" spans="1:9" x14ac:dyDescent="0.25">
      <c r="A60" s="487" t="s">
        <v>63</v>
      </c>
      <c r="B60" s="489">
        <v>7.3</v>
      </c>
      <c r="C60" s="489">
        <v>38</v>
      </c>
      <c r="D60" s="489">
        <v>1716000</v>
      </c>
      <c r="E60" s="489"/>
      <c r="F60" s="482">
        <v>41984</v>
      </c>
      <c r="G60" s="482">
        <v>41990</v>
      </c>
      <c r="H60" s="24"/>
      <c r="I60" s="24">
        <v>2015</v>
      </c>
    </row>
    <row r="61" spans="1:9" x14ac:dyDescent="0.25">
      <c r="A61" s="487" t="s">
        <v>63</v>
      </c>
      <c r="B61" s="489">
        <v>7.3</v>
      </c>
      <c r="C61" s="489">
        <v>28</v>
      </c>
      <c r="D61" s="498">
        <v>0</v>
      </c>
      <c r="E61" s="498"/>
      <c r="F61" s="482">
        <v>41992</v>
      </c>
      <c r="G61" s="482">
        <v>41992</v>
      </c>
      <c r="H61" s="24"/>
      <c r="I61" s="24">
        <v>2015</v>
      </c>
    </row>
    <row r="62" spans="1:9" x14ac:dyDescent="0.25">
      <c r="A62" s="487" t="s">
        <v>63</v>
      </c>
      <c r="B62" s="489">
        <v>6.7</v>
      </c>
      <c r="C62" s="489">
        <v>37</v>
      </c>
      <c r="D62" s="489">
        <v>468000</v>
      </c>
      <c r="E62" s="489"/>
      <c r="F62" s="482">
        <v>41992</v>
      </c>
      <c r="G62" s="482">
        <v>41992</v>
      </c>
      <c r="H62" s="24"/>
      <c r="I62" s="24">
        <v>2015</v>
      </c>
    </row>
    <row r="63" spans="1:9" x14ac:dyDescent="0.25">
      <c r="A63" s="487" t="s">
        <v>63</v>
      </c>
      <c r="B63" s="489">
        <v>7.3</v>
      </c>
      <c r="C63" s="489">
        <v>8</v>
      </c>
      <c r="D63" s="498">
        <v>0</v>
      </c>
      <c r="E63" s="498"/>
      <c r="F63" s="482">
        <v>41995</v>
      </c>
      <c r="G63" s="482">
        <v>41995</v>
      </c>
      <c r="H63" s="24"/>
      <c r="I63" s="24">
        <v>2015</v>
      </c>
    </row>
    <row r="64" spans="1:9" x14ac:dyDescent="0.25">
      <c r="A64" s="487" t="s">
        <v>63</v>
      </c>
      <c r="B64" s="489">
        <v>7.2</v>
      </c>
      <c r="C64" s="489">
        <v>38</v>
      </c>
      <c r="D64" s="489">
        <v>468000</v>
      </c>
      <c r="E64" s="489"/>
      <c r="F64" s="482">
        <v>41995</v>
      </c>
      <c r="G64" s="482">
        <v>41995</v>
      </c>
      <c r="H64" s="24"/>
      <c r="I64" s="24">
        <v>2015</v>
      </c>
    </row>
    <row r="65" spans="1:9" x14ac:dyDescent="0.25">
      <c r="A65" s="487" t="s">
        <v>63</v>
      </c>
      <c r="B65" s="489">
        <v>7.2</v>
      </c>
      <c r="C65" s="489">
        <v>8</v>
      </c>
      <c r="D65" s="498">
        <v>0</v>
      </c>
      <c r="E65" s="498"/>
      <c r="F65" s="482">
        <v>41995</v>
      </c>
      <c r="G65" s="482">
        <v>41996</v>
      </c>
      <c r="H65" s="24"/>
      <c r="I65" s="24">
        <v>2015</v>
      </c>
    </row>
    <row r="66" spans="1:9" x14ac:dyDescent="0.25">
      <c r="A66" s="487" t="s">
        <v>63</v>
      </c>
      <c r="B66" s="489">
        <v>7.4</v>
      </c>
      <c r="C66" s="489">
        <v>41</v>
      </c>
      <c r="D66" s="489">
        <v>858000</v>
      </c>
      <c r="E66" s="489"/>
      <c r="F66" s="482">
        <v>41996</v>
      </c>
      <c r="G66" s="482">
        <v>41996</v>
      </c>
      <c r="H66" s="24"/>
      <c r="I66" s="24">
        <v>2015</v>
      </c>
    </row>
    <row r="67" spans="1:9" x14ac:dyDescent="0.25">
      <c r="A67" s="487" t="s">
        <v>63</v>
      </c>
      <c r="B67" s="489">
        <v>6.8</v>
      </c>
      <c r="C67" s="489">
        <v>37</v>
      </c>
      <c r="D67" s="489">
        <v>1248000</v>
      </c>
      <c r="E67" s="489"/>
      <c r="F67" s="482">
        <v>41997</v>
      </c>
      <c r="G67" s="482">
        <v>41997</v>
      </c>
      <c r="H67" s="24"/>
      <c r="I67" s="24">
        <v>2015</v>
      </c>
    </row>
    <row r="68" spans="1:9" x14ac:dyDescent="0.25">
      <c r="A68" s="487" t="s">
        <v>63</v>
      </c>
      <c r="B68" s="489">
        <v>7.2</v>
      </c>
      <c r="C68" s="489">
        <v>29</v>
      </c>
      <c r="D68" s="500">
        <v>1248000</v>
      </c>
      <c r="E68" s="500"/>
      <c r="F68" s="482">
        <v>42018</v>
      </c>
      <c r="G68" s="482">
        <v>42020</v>
      </c>
      <c r="H68" s="24"/>
      <c r="I68" s="24">
        <v>2015</v>
      </c>
    </row>
    <row r="69" spans="1:9" x14ac:dyDescent="0.25">
      <c r="A69" s="487" t="s">
        <v>63</v>
      </c>
      <c r="B69" s="489">
        <v>7.1</v>
      </c>
      <c r="C69" s="489">
        <v>3</v>
      </c>
      <c r="D69" s="489">
        <v>624000</v>
      </c>
      <c r="E69" s="489"/>
      <c r="F69" s="482">
        <v>42019</v>
      </c>
      <c r="G69" s="482">
        <v>42020</v>
      </c>
      <c r="H69" s="24"/>
      <c r="I69" s="24">
        <v>2015</v>
      </c>
    </row>
    <row r="70" spans="1:9" x14ac:dyDescent="0.25">
      <c r="A70" s="487" t="s">
        <v>63</v>
      </c>
      <c r="B70" s="489">
        <v>7.7</v>
      </c>
      <c r="C70" s="489">
        <v>42</v>
      </c>
      <c r="D70" s="500">
        <f>60*1800*20</f>
        <v>2160000</v>
      </c>
      <c r="E70" s="500"/>
      <c r="F70" s="482">
        <v>42033</v>
      </c>
      <c r="G70" s="482">
        <v>42033</v>
      </c>
      <c r="H70" s="24"/>
      <c r="I70" s="24">
        <v>2015</v>
      </c>
    </row>
    <row r="71" spans="1:9" x14ac:dyDescent="0.25">
      <c r="A71" s="487" t="s">
        <v>63</v>
      </c>
      <c r="B71" s="489">
        <v>7.5</v>
      </c>
      <c r="C71" s="489">
        <v>10</v>
      </c>
      <c r="D71" s="500">
        <v>624000</v>
      </c>
      <c r="E71" s="500"/>
      <c r="F71" s="482">
        <v>42040</v>
      </c>
      <c r="G71" s="482">
        <v>42040</v>
      </c>
      <c r="H71" s="24"/>
      <c r="I71" s="24">
        <v>2015</v>
      </c>
    </row>
    <row r="72" spans="1:9" x14ac:dyDescent="0.25">
      <c r="A72" s="487" t="s">
        <v>63</v>
      </c>
      <c r="B72" s="489">
        <v>7</v>
      </c>
      <c r="C72" s="489">
        <v>1</v>
      </c>
      <c r="D72" s="500">
        <f>14*1800*60</f>
        <v>1512000</v>
      </c>
      <c r="E72" s="500"/>
      <c r="F72" s="482">
        <v>42053</v>
      </c>
      <c r="G72" s="482">
        <v>42053</v>
      </c>
      <c r="H72" s="24"/>
      <c r="I72" s="24">
        <v>2015</v>
      </c>
    </row>
    <row r="73" spans="1:9" x14ac:dyDescent="0.25">
      <c r="A73" s="487" t="s">
        <v>63</v>
      </c>
      <c r="B73" s="489">
        <v>7.4</v>
      </c>
      <c r="C73" s="489">
        <v>14</v>
      </c>
      <c r="D73" s="500">
        <f>14*60*1800</f>
        <v>1512000</v>
      </c>
      <c r="E73" s="500"/>
      <c r="F73" s="482">
        <v>42055</v>
      </c>
      <c r="G73" s="482">
        <v>42055</v>
      </c>
      <c r="H73" s="24"/>
      <c r="I73" s="24">
        <v>2015</v>
      </c>
    </row>
    <row r="74" spans="1:9" x14ac:dyDescent="0.25">
      <c r="A74" s="487" t="s">
        <v>63</v>
      </c>
      <c r="B74" s="489">
        <v>7.7</v>
      </c>
      <c r="C74" s="489">
        <v>9</v>
      </c>
      <c r="D74" s="500">
        <f>22*60*1800</f>
        <v>2376000</v>
      </c>
      <c r="E74" s="500"/>
      <c r="F74" s="482">
        <v>42058</v>
      </c>
      <c r="G74" s="482">
        <v>42058</v>
      </c>
      <c r="H74" s="24"/>
      <c r="I74" s="24">
        <v>2015</v>
      </c>
    </row>
    <row r="75" spans="1:9" x14ac:dyDescent="0.25">
      <c r="A75" s="487" t="s">
        <v>63</v>
      </c>
      <c r="B75" s="489">
        <v>7.7</v>
      </c>
      <c r="C75" s="489">
        <v>38</v>
      </c>
      <c r="D75" s="498">
        <v>0</v>
      </c>
      <c r="E75" s="498"/>
      <c r="F75" s="482">
        <v>42058</v>
      </c>
      <c r="G75" s="482">
        <v>42058</v>
      </c>
      <c r="H75" s="24"/>
      <c r="I75" s="24">
        <v>2015</v>
      </c>
    </row>
    <row r="76" spans="1:9" x14ac:dyDescent="0.25">
      <c r="A76" s="487" t="s">
        <v>63</v>
      </c>
      <c r="B76" s="489">
        <v>7.4</v>
      </c>
      <c r="C76" s="489">
        <v>21</v>
      </c>
      <c r="D76" s="500">
        <f>24*60*1800</f>
        <v>2592000</v>
      </c>
      <c r="E76" s="500"/>
      <c r="F76" s="482">
        <v>42061</v>
      </c>
      <c r="G76" s="482">
        <v>42061</v>
      </c>
      <c r="H76" s="24"/>
      <c r="I76" s="24">
        <v>2015</v>
      </c>
    </row>
    <row r="77" spans="1:9" x14ac:dyDescent="0.25">
      <c r="A77" s="487" t="s">
        <v>63</v>
      </c>
      <c r="B77" s="489">
        <v>7.6</v>
      </c>
      <c r="C77" s="489">
        <v>29</v>
      </c>
      <c r="D77" s="500">
        <f>22*60*1800</f>
        <v>2376000</v>
      </c>
      <c r="E77" s="500"/>
      <c r="F77" s="482">
        <v>42104</v>
      </c>
      <c r="G77" s="482">
        <v>42104</v>
      </c>
      <c r="H77" s="24"/>
      <c r="I77" s="24">
        <v>2015</v>
      </c>
    </row>
    <row r="78" spans="1:9" x14ac:dyDescent="0.25">
      <c r="A78" s="487" t="s">
        <v>63</v>
      </c>
      <c r="B78" s="489">
        <v>7.6</v>
      </c>
      <c r="C78" s="489">
        <v>42</v>
      </c>
      <c r="D78" s="500">
        <f>20*60*1800</f>
        <v>2160000</v>
      </c>
      <c r="E78" s="500"/>
      <c r="F78" s="482">
        <v>42125</v>
      </c>
      <c r="G78" s="482">
        <v>42128</v>
      </c>
      <c r="H78" s="24"/>
      <c r="I78" s="24">
        <v>2015</v>
      </c>
    </row>
    <row r="79" spans="1:9" x14ac:dyDescent="0.25">
      <c r="A79" s="487" t="s">
        <v>63</v>
      </c>
      <c r="B79" s="489">
        <v>7.7</v>
      </c>
      <c r="C79" s="489">
        <v>44</v>
      </c>
      <c r="D79" s="500">
        <f>24*60*2000</f>
        <v>2880000</v>
      </c>
      <c r="E79" s="500"/>
      <c r="F79" s="482">
        <v>42126</v>
      </c>
      <c r="G79" s="482">
        <v>42128</v>
      </c>
      <c r="H79" s="24"/>
      <c r="I79" s="24">
        <v>2015</v>
      </c>
    </row>
    <row r="80" spans="1:9" x14ac:dyDescent="0.25">
      <c r="A80" s="487" t="s">
        <v>63</v>
      </c>
      <c r="B80" s="489">
        <v>7.4</v>
      </c>
      <c r="C80" s="489">
        <v>24</v>
      </c>
      <c r="D80" s="500">
        <v>3600000</v>
      </c>
      <c r="E80" s="500"/>
      <c r="F80" s="482">
        <v>42139</v>
      </c>
      <c r="G80" s="482">
        <v>42139</v>
      </c>
      <c r="H80" s="24"/>
      <c r="I80" s="24">
        <v>2015</v>
      </c>
    </row>
    <row r="81" spans="1:13" x14ac:dyDescent="0.25">
      <c r="A81" s="487" t="s">
        <v>63</v>
      </c>
      <c r="B81" s="489">
        <v>7.8</v>
      </c>
      <c r="C81" s="489">
        <v>43</v>
      </c>
      <c r="D81" s="498">
        <v>0</v>
      </c>
      <c r="E81" s="498"/>
      <c r="F81" s="482">
        <v>42139</v>
      </c>
      <c r="G81" s="491"/>
      <c r="H81" s="24"/>
      <c r="I81" s="24">
        <v>2015</v>
      </c>
    </row>
    <row r="82" spans="1:13" x14ac:dyDescent="0.25">
      <c r="A82" s="487" t="s">
        <v>63</v>
      </c>
      <c r="B82" s="489">
        <v>7.4</v>
      </c>
      <c r="C82" s="489">
        <v>27</v>
      </c>
      <c r="D82" s="500">
        <v>3600000</v>
      </c>
      <c r="E82" s="500"/>
      <c r="F82" s="482">
        <v>42145</v>
      </c>
      <c r="G82" s="482">
        <v>42146</v>
      </c>
      <c r="H82" s="24"/>
      <c r="I82" s="24">
        <v>2015</v>
      </c>
    </row>
    <row r="83" spans="1:13" x14ac:dyDescent="0.25">
      <c r="A83" s="487" t="s">
        <v>63</v>
      </c>
      <c r="B83" s="489">
        <v>7.4</v>
      </c>
      <c r="C83" s="489">
        <v>26</v>
      </c>
      <c r="D83" s="498">
        <v>0</v>
      </c>
      <c r="E83" s="498"/>
      <c r="F83" s="482">
        <v>42146</v>
      </c>
      <c r="G83" s="417"/>
      <c r="H83" s="24"/>
      <c r="I83" s="24">
        <v>2015</v>
      </c>
    </row>
    <row r="84" spans="1:13" x14ac:dyDescent="0.25">
      <c r="A84" s="487" t="s">
        <v>63</v>
      </c>
      <c r="B84" s="489">
        <v>7.7</v>
      </c>
      <c r="C84" s="489">
        <v>16</v>
      </c>
      <c r="D84" s="498">
        <v>0</v>
      </c>
      <c r="E84" s="498"/>
      <c r="F84" s="482">
        <v>42146</v>
      </c>
      <c r="G84" s="491"/>
      <c r="H84" s="24"/>
      <c r="I84" s="24">
        <v>2015</v>
      </c>
    </row>
    <row r="85" spans="1:13" x14ac:dyDescent="0.25">
      <c r="A85" s="487" t="s">
        <v>63</v>
      </c>
      <c r="B85" s="489">
        <v>7.8</v>
      </c>
      <c r="C85" s="489">
        <v>33</v>
      </c>
      <c r="D85" s="500">
        <v>2400000</v>
      </c>
      <c r="E85" s="500"/>
      <c r="F85" s="482">
        <v>42184</v>
      </c>
      <c r="G85" s="482">
        <v>42184</v>
      </c>
      <c r="H85" s="24"/>
      <c r="I85" s="24">
        <v>2015</v>
      </c>
    </row>
    <row r="86" spans="1:13" x14ac:dyDescent="0.25">
      <c r="A86" s="487" t="s">
        <v>63</v>
      </c>
      <c r="B86" s="489">
        <v>7.3</v>
      </c>
      <c r="C86" s="489">
        <v>40</v>
      </c>
      <c r="D86" s="500">
        <v>2600000</v>
      </c>
      <c r="E86" s="500"/>
      <c r="F86" s="482">
        <v>42185</v>
      </c>
      <c r="G86" s="482">
        <v>42185</v>
      </c>
      <c r="H86" s="24"/>
      <c r="I86" s="24">
        <v>2015</v>
      </c>
      <c r="M86" s="49"/>
    </row>
    <row r="87" spans="1:13" x14ac:dyDescent="0.25">
      <c r="A87" s="492" t="s">
        <v>213</v>
      </c>
      <c r="B87" s="492">
        <f>COUNTA(B10:B86)</f>
        <v>77</v>
      </c>
      <c r="C87" s="492">
        <f>COUNTA(C10:C86)</f>
        <v>77</v>
      </c>
      <c r="D87" s="492">
        <f>COUNTA(D10:D86)</f>
        <v>63</v>
      </c>
      <c r="E87" s="493"/>
      <c r="F87" s="482"/>
      <c r="G87" s="482"/>
      <c r="H87" s="24"/>
      <c r="I87" s="24">
        <v>2015</v>
      </c>
    </row>
    <row r="88" spans="1:13" x14ac:dyDescent="0.25">
      <c r="A88" s="492" t="s">
        <v>214</v>
      </c>
      <c r="B88" s="492">
        <f>MINA(B10:B86)</f>
        <v>5.5</v>
      </c>
      <c r="C88" s="492">
        <f>MINA(C10:C86)</f>
        <v>0</v>
      </c>
      <c r="D88" s="492">
        <f>MINA(D10:D86)</f>
        <v>0</v>
      </c>
      <c r="E88" s="501"/>
      <c r="F88" s="482"/>
      <c r="G88" s="482"/>
      <c r="H88" s="24"/>
      <c r="I88" s="24">
        <v>2015</v>
      </c>
    </row>
    <row r="89" spans="1:13" x14ac:dyDescent="0.25">
      <c r="A89" s="492" t="s">
        <v>215</v>
      </c>
      <c r="B89" s="582">
        <f>AVERAGEA(B33:B86)</f>
        <v>7.2907407407407403</v>
      </c>
      <c r="C89" s="582">
        <f>AVERAGEA(C33:C86)</f>
        <v>21.24074074074074</v>
      </c>
      <c r="D89" s="582">
        <f>AVERAGEA(D33:D86)</f>
        <v>1103703.7037037036</v>
      </c>
      <c r="E89" s="501"/>
      <c r="F89" s="482"/>
      <c r="G89" s="482"/>
      <c r="H89" s="24"/>
      <c r="I89" s="24">
        <v>2015</v>
      </c>
    </row>
    <row r="90" spans="1:13" x14ac:dyDescent="0.25">
      <c r="A90" s="492" t="s">
        <v>216</v>
      </c>
      <c r="B90" s="492">
        <f>MAXA(B10:B86)</f>
        <v>8.1</v>
      </c>
      <c r="C90" s="492">
        <f>MAXA(C10:C86)</f>
        <v>91</v>
      </c>
      <c r="D90" s="492">
        <f>MAXA(D10:D86)</f>
        <v>3600000</v>
      </c>
      <c r="E90" s="501"/>
      <c r="F90" s="482"/>
      <c r="G90" s="482"/>
      <c r="H90" s="24"/>
      <c r="I90" s="24">
        <v>2015</v>
      </c>
    </row>
    <row r="91" spans="1:13" x14ac:dyDescent="0.25">
      <c r="A91" s="487" t="s">
        <v>63</v>
      </c>
      <c r="B91" s="489">
        <v>7.8</v>
      </c>
      <c r="C91" s="489">
        <v>17</v>
      </c>
      <c r="D91" s="500">
        <v>2800000</v>
      </c>
      <c r="E91" s="500"/>
      <c r="F91" s="482">
        <v>42187</v>
      </c>
      <c r="G91" s="482">
        <v>42187</v>
      </c>
      <c r="H91" s="24"/>
      <c r="I91" s="24">
        <v>2016</v>
      </c>
    </row>
    <row r="92" spans="1:13" x14ac:dyDescent="0.25">
      <c r="A92" s="487" t="s">
        <v>63</v>
      </c>
      <c r="B92" s="489">
        <v>7.2</v>
      </c>
      <c r="C92" s="489">
        <v>16</v>
      </c>
      <c r="D92" s="500">
        <v>2800000</v>
      </c>
      <c r="E92" s="500"/>
      <c r="F92" s="482">
        <v>42250</v>
      </c>
      <c r="G92" s="482">
        <v>42250</v>
      </c>
      <c r="H92" s="24"/>
      <c r="I92" s="24">
        <v>2016</v>
      </c>
    </row>
    <row r="93" spans="1:13" x14ac:dyDescent="0.25">
      <c r="A93" s="487" t="s">
        <v>63</v>
      </c>
      <c r="B93" s="489">
        <v>7.3</v>
      </c>
      <c r="C93" s="489">
        <v>4</v>
      </c>
      <c r="D93" s="500">
        <v>4000000</v>
      </c>
      <c r="E93" s="500"/>
      <c r="F93" s="482">
        <v>42333</v>
      </c>
      <c r="G93" s="482">
        <v>42333</v>
      </c>
      <c r="H93" s="24"/>
      <c r="I93" s="24">
        <v>2016</v>
      </c>
    </row>
    <row r="94" spans="1:13" x14ac:dyDescent="0.25">
      <c r="A94" s="487" t="s">
        <v>63</v>
      </c>
      <c r="B94" s="489">
        <v>6.8</v>
      </c>
      <c r="C94" s="489">
        <v>41</v>
      </c>
      <c r="D94" s="500">
        <v>2880000</v>
      </c>
      <c r="E94" s="500"/>
      <c r="F94" s="482">
        <v>42402</v>
      </c>
      <c r="G94" s="482">
        <v>42402</v>
      </c>
      <c r="H94" s="24"/>
      <c r="I94" s="24">
        <v>2016</v>
      </c>
    </row>
    <row r="95" spans="1:13" x14ac:dyDescent="0.25">
      <c r="A95" s="487" t="s">
        <v>63</v>
      </c>
      <c r="B95" s="489">
        <v>7.3</v>
      </c>
      <c r="C95" s="489">
        <v>12</v>
      </c>
      <c r="D95" s="500">
        <v>864000</v>
      </c>
      <c r="E95" s="500"/>
      <c r="F95" s="482">
        <v>42445</v>
      </c>
      <c r="G95" s="482">
        <v>42445</v>
      </c>
      <c r="H95" s="24"/>
      <c r="I95" s="24">
        <v>2016</v>
      </c>
    </row>
    <row r="96" spans="1:13" x14ac:dyDescent="0.25">
      <c r="A96" s="487" t="s">
        <v>63</v>
      </c>
      <c r="B96" s="489">
        <v>6.7</v>
      </c>
      <c r="C96" s="489">
        <v>11</v>
      </c>
      <c r="D96" s="500">
        <v>2000000</v>
      </c>
      <c r="E96" s="500"/>
      <c r="F96" s="482">
        <v>42471</v>
      </c>
      <c r="G96" s="482">
        <v>42471</v>
      </c>
      <c r="H96" s="24"/>
      <c r="I96" s="24">
        <v>2016</v>
      </c>
    </row>
    <row r="97" spans="1:9" ht="15.75" thickBot="1" x14ac:dyDescent="0.3">
      <c r="A97" s="583" t="s">
        <v>63</v>
      </c>
      <c r="B97" s="584">
        <v>6.8</v>
      </c>
      <c r="C97" s="584">
        <v>6</v>
      </c>
      <c r="D97" s="585">
        <v>3380000</v>
      </c>
      <c r="E97" s="585"/>
      <c r="F97" s="586">
        <v>42537</v>
      </c>
      <c r="G97" s="586">
        <v>42537</v>
      </c>
      <c r="H97" s="587"/>
      <c r="I97" s="587">
        <v>2016</v>
      </c>
    </row>
    <row r="98" spans="1:9" x14ac:dyDescent="0.25">
      <c r="A98" s="590" t="s">
        <v>213</v>
      </c>
      <c r="B98" s="554">
        <f>COUNTA(B91:B97)</f>
        <v>7</v>
      </c>
      <c r="C98" s="554">
        <f>COUNTA(C91:C97)</f>
        <v>7</v>
      </c>
      <c r="D98" s="554">
        <f>COUNTA(D91:D97)</f>
        <v>7</v>
      </c>
      <c r="E98" s="591"/>
      <c r="F98" s="474"/>
      <c r="G98" s="474"/>
      <c r="H98" s="474"/>
      <c r="I98" s="592">
        <v>2016</v>
      </c>
    </row>
    <row r="99" spans="1:9" x14ac:dyDescent="0.25">
      <c r="A99" s="593" t="s">
        <v>214</v>
      </c>
      <c r="B99" s="494">
        <f>MINA(B91:B97)</f>
        <v>6.7</v>
      </c>
      <c r="C99" s="494">
        <f>MINA(C91:C97)</f>
        <v>4</v>
      </c>
      <c r="D99" s="494">
        <f>MINA(D91:D97)</f>
        <v>864000</v>
      </c>
      <c r="E99" s="502"/>
      <c r="F99" s="24"/>
      <c r="G99" s="24"/>
      <c r="H99" s="24"/>
      <c r="I99" s="463">
        <v>2016</v>
      </c>
    </row>
    <row r="100" spans="1:9" x14ac:dyDescent="0.25">
      <c r="A100" s="593" t="s">
        <v>215</v>
      </c>
      <c r="B100" s="499">
        <f>AVERAGEA(B91:B97)</f>
        <v>7.1285714285714281</v>
      </c>
      <c r="C100" s="499">
        <f>AVERAGEA(C91:C97)</f>
        <v>15.285714285714286</v>
      </c>
      <c r="D100" s="499">
        <f>AVERAGEA(D91:D97)</f>
        <v>2674857.1428571427</v>
      </c>
      <c r="E100" s="503"/>
      <c r="F100" s="482"/>
      <c r="G100" s="482"/>
      <c r="H100" s="24"/>
      <c r="I100" s="463">
        <v>2016</v>
      </c>
    </row>
    <row r="101" spans="1:9" ht="15.75" thickBot="1" x14ac:dyDescent="0.3">
      <c r="A101" s="594" t="s">
        <v>216</v>
      </c>
      <c r="B101" s="560">
        <f>MAXA(B91:B97)</f>
        <v>7.8</v>
      </c>
      <c r="C101" s="560">
        <f>MAXA(C91:C97)</f>
        <v>41</v>
      </c>
      <c r="D101" s="560">
        <f>MAXA(D91:D97)</f>
        <v>4000000</v>
      </c>
      <c r="E101" s="595"/>
      <c r="F101" s="596"/>
      <c r="G101" s="596"/>
      <c r="H101" s="186"/>
      <c r="I101" s="465">
        <v>2016</v>
      </c>
    </row>
    <row r="102" spans="1:9" x14ac:dyDescent="0.25">
      <c r="A102" s="572" t="s">
        <v>63</v>
      </c>
      <c r="B102" s="588">
        <v>7.5</v>
      </c>
      <c r="C102" s="588">
        <v>47</v>
      </c>
      <c r="D102" s="588"/>
      <c r="E102" s="588"/>
      <c r="F102" s="589">
        <v>42620.395833333336</v>
      </c>
      <c r="G102" s="589">
        <v>42620.395833333336</v>
      </c>
      <c r="H102" s="515"/>
      <c r="I102" s="515">
        <v>2017</v>
      </c>
    </row>
    <row r="103" spans="1:9" x14ac:dyDescent="0.25">
      <c r="A103" s="487" t="s">
        <v>63</v>
      </c>
      <c r="B103" s="504">
        <v>7.7</v>
      </c>
      <c r="C103" s="504">
        <v>19</v>
      </c>
      <c r="D103" s="504"/>
      <c r="E103" s="504"/>
      <c r="F103" s="505">
        <v>42668.59375</v>
      </c>
      <c r="G103" s="505">
        <v>42668.59375</v>
      </c>
      <c r="H103" s="24"/>
      <c r="I103" s="24">
        <v>2017</v>
      </c>
    </row>
    <row r="104" spans="1:9" x14ac:dyDescent="0.25">
      <c r="A104" s="487" t="s">
        <v>63</v>
      </c>
      <c r="B104" s="504">
        <v>6.2</v>
      </c>
      <c r="C104" s="504">
        <v>13</v>
      </c>
      <c r="D104" s="504"/>
      <c r="E104" s="504"/>
      <c r="F104" s="505">
        <v>42725.347222222219</v>
      </c>
      <c r="G104" s="505">
        <v>42725.347222222219</v>
      </c>
      <c r="H104" s="24"/>
      <c r="I104" s="24">
        <v>2017</v>
      </c>
    </row>
    <row r="105" spans="1:9" x14ac:dyDescent="0.25">
      <c r="A105" s="487" t="s">
        <v>63</v>
      </c>
      <c r="B105" s="504">
        <v>7</v>
      </c>
      <c r="C105" s="504">
        <v>34</v>
      </c>
      <c r="D105" s="504"/>
      <c r="E105" s="504"/>
      <c r="F105" s="505">
        <v>41705.270833333336</v>
      </c>
      <c r="G105" s="505">
        <v>41705.270833333336</v>
      </c>
      <c r="H105" s="24"/>
      <c r="I105" s="24">
        <v>2017</v>
      </c>
    </row>
    <row r="106" spans="1:9" x14ac:dyDescent="0.25">
      <c r="A106" s="487" t="s">
        <v>63</v>
      </c>
      <c r="B106" s="504">
        <v>6.5</v>
      </c>
      <c r="C106" s="504">
        <v>28</v>
      </c>
      <c r="D106" s="504"/>
      <c r="E106" s="504"/>
      <c r="F106" s="505">
        <v>42815.270833333336</v>
      </c>
      <c r="G106" s="505">
        <v>42815.270833333336</v>
      </c>
      <c r="H106" s="24"/>
      <c r="I106" s="24">
        <v>2017</v>
      </c>
    </row>
    <row r="107" spans="1:9" x14ac:dyDescent="0.25">
      <c r="A107" s="487" t="s">
        <v>63</v>
      </c>
      <c r="B107" s="504">
        <v>7.4</v>
      </c>
      <c r="C107" s="504">
        <v>24</v>
      </c>
      <c r="D107" s="504"/>
      <c r="E107" s="504"/>
      <c r="F107" s="505">
        <v>42817.270833333336</v>
      </c>
      <c r="G107" s="505">
        <v>42817.270833333336</v>
      </c>
      <c r="H107" s="24"/>
      <c r="I107" s="24">
        <v>2017</v>
      </c>
    </row>
    <row r="108" spans="1:9" x14ac:dyDescent="0.25">
      <c r="A108" s="487" t="s">
        <v>63</v>
      </c>
      <c r="B108" s="504">
        <v>6.5</v>
      </c>
      <c r="C108" s="504">
        <v>8</v>
      </c>
      <c r="D108" s="504"/>
      <c r="E108" s="504"/>
      <c r="F108" s="505">
        <v>42818.541666666664</v>
      </c>
      <c r="G108" s="505">
        <v>42818.541666666664</v>
      </c>
      <c r="H108" s="24"/>
      <c r="I108" s="24">
        <v>2017</v>
      </c>
    </row>
    <row r="109" spans="1:9" x14ac:dyDescent="0.25">
      <c r="A109" s="487" t="s">
        <v>63</v>
      </c>
      <c r="B109" s="504">
        <v>6.5</v>
      </c>
      <c r="C109" s="504">
        <v>11</v>
      </c>
      <c r="D109" s="504"/>
      <c r="E109" s="504"/>
      <c r="F109" s="505">
        <v>42822.270833333336</v>
      </c>
      <c r="G109" s="505">
        <v>42822.270833333336</v>
      </c>
      <c r="H109" s="24"/>
      <c r="I109" s="24">
        <v>2017</v>
      </c>
    </row>
    <row r="110" spans="1:9" x14ac:dyDescent="0.25">
      <c r="A110" s="487" t="s">
        <v>63</v>
      </c>
      <c r="B110" s="504">
        <v>7.4</v>
      </c>
      <c r="C110" s="504">
        <v>31</v>
      </c>
      <c r="D110" s="504"/>
      <c r="E110" s="504"/>
      <c r="F110" s="505">
        <v>42824.270833333336</v>
      </c>
      <c r="G110" s="505">
        <v>42824.270833333336</v>
      </c>
      <c r="H110" s="24"/>
      <c r="I110" s="24">
        <v>2017</v>
      </c>
    </row>
    <row r="111" spans="1:9" x14ac:dyDescent="0.25">
      <c r="A111" s="487" t="s">
        <v>63</v>
      </c>
      <c r="B111" s="504">
        <v>6.7</v>
      </c>
      <c r="C111" s="504">
        <v>13</v>
      </c>
      <c r="D111" s="504"/>
      <c r="E111" s="504"/>
      <c r="F111" s="505">
        <v>42829</v>
      </c>
      <c r="G111" s="505">
        <v>42829</v>
      </c>
      <c r="H111" s="24"/>
      <c r="I111" s="24">
        <v>2017</v>
      </c>
    </row>
    <row r="112" spans="1:9" x14ac:dyDescent="0.25">
      <c r="A112" s="487" t="s">
        <v>63</v>
      </c>
      <c r="B112" s="504">
        <v>7</v>
      </c>
      <c r="C112" s="504">
        <v>27</v>
      </c>
      <c r="D112" s="504"/>
      <c r="E112" s="504"/>
      <c r="F112" s="505">
        <v>42831.270833333336</v>
      </c>
      <c r="G112" s="505">
        <v>42831.270833333336</v>
      </c>
      <c r="H112" s="24"/>
      <c r="I112" s="24">
        <v>2017</v>
      </c>
    </row>
    <row r="113" spans="1:9" x14ac:dyDescent="0.25">
      <c r="A113" s="487" t="s">
        <v>63</v>
      </c>
      <c r="B113" s="504">
        <v>6.5</v>
      </c>
      <c r="C113" s="504">
        <v>35</v>
      </c>
      <c r="D113" s="504"/>
      <c r="E113" s="504"/>
      <c r="F113" s="505">
        <v>42836.25</v>
      </c>
      <c r="G113" s="505">
        <v>42836.25</v>
      </c>
      <c r="H113" s="24"/>
      <c r="I113" s="24">
        <v>2017</v>
      </c>
    </row>
    <row r="114" spans="1:9" x14ac:dyDescent="0.25">
      <c r="A114" s="487" t="s">
        <v>63</v>
      </c>
      <c r="B114" s="504">
        <v>7.1</v>
      </c>
      <c r="C114" s="504">
        <v>13</v>
      </c>
      <c r="D114" s="504"/>
      <c r="E114" s="504"/>
      <c r="F114" s="505">
        <v>42838.489583333336</v>
      </c>
      <c r="G114" s="505">
        <v>42838.489583333336</v>
      </c>
      <c r="H114" s="24"/>
      <c r="I114" s="24">
        <v>2017</v>
      </c>
    </row>
    <row r="115" spans="1:9" x14ac:dyDescent="0.25">
      <c r="A115" s="487" t="s">
        <v>63</v>
      </c>
      <c r="B115" s="504">
        <v>7</v>
      </c>
      <c r="C115" s="504">
        <v>21</v>
      </c>
      <c r="D115" s="504"/>
      <c r="E115" s="504"/>
      <c r="F115" s="505">
        <v>42844.270833333336</v>
      </c>
      <c r="G115" s="505">
        <v>42844.270833333336</v>
      </c>
      <c r="H115" s="24"/>
      <c r="I115" s="24">
        <v>2017</v>
      </c>
    </row>
    <row r="116" spans="1:9" x14ac:dyDescent="0.25">
      <c r="A116" s="487" t="s">
        <v>63</v>
      </c>
      <c r="B116" s="504">
        <v>7.3</v>
      </c>
      <c r="C116" s="504">
        <v>18</v>
      </c>
      <c r="D116" s="504"/>
      <c r="E116" s="504"/>
      <c r="F116" s="505">
        <v>42846.25</v>
      </c>
      <c r="G116" s="505">
        <v>42846.25</v>
      </c>
      <c r="H116" s="24"/>
      <c r="I116" s="24">
        <v>2017</v>
      </c>
    </row>
    <row r="117" spans="1:9" x14ac:dyDescent="0.25">
      <c r="A117" s="487" t="s">
        <v>63</v>
      </c>
      <c r="B117" s="504">
        <v>7.2</v>
      </c>
      <c r="C117" s="504">
        <v>16</v>
      </c>
      <c r="D117" s="504"/>
      <c r="E117" s="504"/>
      <c r="F117" s="505">
        <v>42901.311111111114</v>
      </c>
      <c r="G117" s="505">
        <v>42901.311111111114</v>
      </c>
      <c r="H117" s="24"/>
      <c r="I117" s="24">
        <v>2017</v>
      </c>
    </row>
    <row r="118" spans="1:9" x14ac:dyDescent="0.25">
      <c r="A118" s="487" t="s">
        <v>63</v>
      </c>
      <c r="B118" s="504">
        <v>7.1</v>
      </c>
      <c r="C118" s="504">
        <v>5</v>
      </c>
      <c r="D118" s="504"/>
      <c r="E118" s="504"/>
      <c r="F118" s="505">
        <v>42905.305555555555</v>
      </c>
      <c r="G118" s="505">
        <v>42905.305555555555</v>
      </c>
      <c r="H118" s="24"/>
      <c r="I118" s="24">
        <v>2017</v>
      </c>
    </row>
    <row r="119" spans="1:9" x14ac:dyDescent="0.25">
      <c r="A119" s="487" t="s">
        <v>63</v>
      </c>
      <c r="B119" s="504">
        <v>7.1</v>
      </c>
      <c r="C119" s="504">
        <v>8</v>
      </c>
      <c r="D119" s="504"/>
      <c r="E119" s="504"/>
      <c r="F119" s="505">
        <v>42907.284722222219</v>
      </c>
      <c r="G119" s="505">
        <v>42907.284722222219</v>
      </c>
      <c r="H119" s="24"/>
      <c r="I119" s="24">
        <v>2017</v>
      </c>
    </row>
    <row r="120" spans="1:9" x14ac:dyDescent="0.25">
      <c r="A120" s="487" t="s">
        <v>63</v>
      </c>
      <c r="B120" s="504">
        <v>7.1</v>
      </c>
      <c r="C120" s="504">
        <v>9</v>
      </c>
      <c r="D120" s="504"/>
      <c r="E120" s="504"/>
      <c r="F120" s="505">
        <v>42909.291666666664</v>
      </c>
      <c r="G120" s="505">
        <v>42909.291666666664</v>
      </c>
      <c r="H120" s="24"/>
      <c r="I120" s="24">
        <v>2017</v>
      </c>
    </row>
    <row r="121" spans="1:9" x14ac:dyDescent="0.25">
      <c r="A121" s="487" t="s">
        <v>63</v>
      </c>
      <c r="B121" s="504">
        <v>6.9</v>
      </c>
      <c r="C121" s="504">
        <v>6</v>
      </c>
      <c r="D121" s="504"/>
      <c r="E121" s="504"/>
      <c r="F121" s="505">
        <v>42912.295138888891</v>
      </c>
      <c r="G121" s="505">
        <v>42912.295138888891</v>
      </c>
      <c r="H121" s="24"/>
      <c r="I121" s="24">
        <v>2017</v>
      </c>
    </row>
    <row r="122" spans="1:9" x14ac:dyDescent="0.25">
      <c r="A122" s="487" t="s">
        <v>63</v>
      </c>
      <c r="B122" s="504">
        <v>6.8</v>
      </c>
      <c r="C122" s="504">
        <v>11</v>
      </c>
      <c r="D122" s="504"/>
      <c r="E122" s="504"/>
      <c r="F122" s="505">
        <v>42914.291666666664</v>
      </c>
      <c r="G122" s="505">
        <v>42914.291666666664</v>
      </c>
      <c r="H122" s="24"/>
      <c r="I122" s="24">
        <v>2017</v>
      </c>
    </row>
    <row r="123" spans="1:9" x14ac:dyDescent="0.25">
      <c r="A123" s="487" t="s">
        <v>63</v>
      </c>
      <c r="B123" s="504">
        <v>7.5</v>
      </c>
      <c r="C123" s="504">
        <v>11</v>
      </c>
      <c r="D123" s="504"/>
      <c r="E123" s="504"/>
      <c r="F123" s="505">
        <v>42916</v>
      </c>
      <c r="G123" s="505">
        <v>42916</v>
      </c>
      <c r="H123" s="24"/>
      <c r="I123" s="24">
        <v>2017</v>
      </c>
    </row>
    <row r="124" spans="1:9" x14ac:dyDescent="0.25">
      <c r="A124" s="487" t="s">
        <v>63</v>
      </c>
      <c r="B124" s="504">
        <v>6.7</v>
      </c>
      <c r="C124" s="504">
        <v>3</v>
      </c>
      <c r="D124" s="504"/>
      <c r="E124" s="504"/>
      <c r="F124" s="505">
        <v>42919.270833333336</v>
      </c>
      <c r="G124" s="505">
        <v>42919.270833333336</v>
      </c>
      <c r="H124" s="24"/>
      <c r="I124" s="24">
        <v>2017</v>
      </c>
    </row>
    <row r="125" spans="1:9" x14ac:dyDescent="0.25">
      <c r="A125" s="487" t="s">
        <v>63</v>
      </c>
      <c r="B125" s="504">
        <v>6.7</v>
      </c>
      <c r="C125" s="504">
        <v>8</v>
      </c>
      <c r="D125" s="504"/>
      <c r="E125" s="504"/>
      <c r="F125" s="505">
        <v>42921</v>
      </c>
      <c r="G125" s="505">
        <v>42921</v>
      </c>
      <c r="H125" s="24"/>
      <c r="I125" s="24">
        <v>2017</v>
      </c>
    </row>
    <row r="126" spans="1:9" x14ac:dyDescent="0.25">
      <c r="A126" s="487" t="s">
        <v>63</v>
      </c>
      <c r="B126" s="504">
        <v>6.8</v>
      </c>
      <c r="C126" s="504">
        <v>8</v>
      </c>
      <c r="D126" s="504"/>
      <c r="E126" s="504"/>
      <c r="F126" s="505">
        <v>42923</v>
      </c>
      <c r="G126" s="505">
        <v>42923</v>
      </c>
      <c r="H126" s="24"/>
      <c r="I126" s="24">
        <v>2017</v>
      </c>
    </row>
    <row r="127" spans="1:9" x14ac:dyDescent="0.25">
      <c r="A127" s="487" t="s">
        <v>63</v>
      </c>
      <c r="B127" s="504">
        <v>6.6</v>
      </c>
      <c r="C127" s="504">
        <v>2</v>
      </c>
      <c r="D127" s="504"/>
      <c r="E127" s="504"/>
      <c r="F127" s="505">
        <v>42926.270833333336</v>
      </c>
      <c r="G127" s="505">
        <v>42926.270833333336</v>
      </c>
      <c r="H127" s="24"/>
      <c r="I127" s="24">
        <v>2017</v>
      </c>
    </row>
    <row r="128" spans="1:9" x14ac:dyDescent="0.25">
      <c r="A128" s="487" t="s">
        <v>63</v>
      </c>
      <c r="B128" s="504">
        <v>7</v>
      </c>
      <c r="C128" s="504">
        <v>8</v>
      </c>
      <c r="D128" s="504"/>
      <c r="E128" s="504"/>
      <c r="F128" s="505">
        <v>42928.270833333336</v>
      </c>
      <c r="G128" s="505">
        <v>42928.270833333336</v>
      </c>
      <c r="H128" s="24"/>
      <c r="I128" s="24">
        <v>2017</v>
      </c>
    </row>
    <row r="129" spans="1:9" x14ac:dyDescent="0.25">
      <c r="A129" s="487" t="s">
        <v>63</v>
      </c>
      <c r="B129" s="504">
        <v>7.2</v>
      </c>
      <c r="C129" s="504">
        <v>14</v>
      </c>
      <c r="D129" s="504"/>
      <c r="E129" s="504"/>
      <c r="F129" s="505">
        <v>42930.291666666664</v>
      </c>
      <c r="G129" s="505">
        <v>42930.291666666664</v>
      </c>
      <c r="H129" s="24"/>
      <c r="I129" s="24">
        <v>2017</v>
      </c>
    </row>
    <row r="130" spans="1:9" x14ac:dyDescent="0.25">
      <c r="A130" s="487" t="s">
        <v>63</v>
      </c>
      <c r="B130" s="504">
        <v>6.7</v>
      </c>
      <c r="C130" s="504">
        <v>8</v>
      </c>
      <c r="D130" s="504"/>
      <c r="E130" s="504"/>
      <c r="F130" s="505">
        <v>42933.277777777781</v>
      </c>
      <c r="G130" s="505">
        <v>42933.277777777781</v>
      </c>
      <c r="H130" s="24"/>
      <c r="I130" s="24">
        <v>2017</v>
      </c>
    </row>
    <row r="131" spans="1:9" ht="15.75" thickBot="1" x14ac:dyDescent="0.3">
      <c r="A131" s="583" t="s">
        <v>63</v>
      </c>
      <c r="B131" s="599">
        <v>6.7</v>
      </c>
      <c r="C131" s="599">
        <v>5</v>
      </c>
      <c r="D131" s="599"/>
      <c r="E131" s="599"/>
      <c r="F131" s="600">
        <v>42940.270833333336</v>
      </c>
      <c r="G131" s="600">
        <v>42940.270833333336</v>
      </c>
      <c r="H131" s="587"/>
      <c r="I131" s="587">
        <v>2017</v>
      </c>
    </row>
    <row r="132" spans="1:9" x14ac:dyDescent="0.25">
      <c r="A132" s="590" t="s">
        <v>213</v>
      </c>
      <c r="B132" s="601">
        <f>COUNTA(B102:B131)</f>
        <v>30</v>
      </c>
      <c r="C132" s="601">
        <f>COUNTA(C102:C131)</f>
        <v>30</v>
      </c>
      <c r="D132" s="601">
        <f>COUNTA(D102:D131)</f>
        <v>0</v>
      </c>
      <c r="E132" s="601"/>
      <c r="F132" s="601"/>
      <c r="G132" s="601"/>
      <c r="H132" s="601"/>
      <c r="I132" s="602"/>
    </row>
    <row r="133" spans="1:9" x14ac:dyDescent="0.25">
      <c r="A133" s="593" t="s">
        <v>214</v>
      </c>
      <c r="B133" s="597">
        <f>MINA(B102:B131)</f>
        <v>6.2</v>
      </c>
      <c r="C133" s="597">
        <f>MINA(C102:C131)</f>
        <v>2</v>
      </c>
      <c r="D133" s="597">
        <f>MINA(D102:D131)</f>
        <v>0</v>
      </c>
      <c r="E133" s="597"/>
      <c r="F133" s="597"/>
      <c r="G133" s="597"/>
      <c r="H133" s="597"/>
      <c r="I133" s="603"/>
    </row>
    <row r="134" spans="1:9" x14ac:dyDescent="0.25">
      <c r="A134" s="593" t="s">
        <v>215</v>
      </c>
      <c r="B134" s="598">
        <f>AVERAGEA(B102:B131)</f>
        <v>6.9466666666666645</v>
      </c>
      <c r="C134" s="598">
        <f>AVERAGEA(C102:C131)</f>
        <v>15.466666666666667</v>
      </c>
      <c r="D134" s="598" t="e">
        <f>AVERAGEA(D102:D131)</f>
        <v>#DIV/0!</v>
      </c>
      <c r="E134" s="597"/>
      <c r="F134" s="597"/>
      <c r="G134" s="597"/>
      <c r="H134" s="597"/>
      <c r="I134" s="603"/>
    </row>
    <row r="135" spans="1:9" ht="15.75" thickBot="1" x14ac:dyDescent="0.3">
      <c r="A135" s="594" t="s">
        <v>216</v>
      </c>
      <c r="B135" s="604">
        <f>MAXA(B102:B131)</f>
        <v>7.7</v>
      </c>
      <c r="C135" s="604">
        <f>MAXA(C102:C131)</f>
        <v>47</v>
      </c>
      <c r="D135" s="604">
        <f>MAXA(D102:D131)</f>
        <v>0</v>
      </c>
      <c r="E135" s="604"/>
      <c r="F135" s="604"/>
      <c r="G135" s="604"/>
      <c r="H135" s="604"/>
      <c r="I135" s="605"/>
    </row>
    <row r="136" spans="1:9" ht="15.75" thickBot="1" x14ac:dyDescent="0.3">
      <c r="A136" s="616" t="s">
        <v>63</v>
      </c>
      <c r="B136" s="628">
        <v>6.8</v>
      </c>
      <c r="C136" s="628">
        <v>4</v>
      </c>
      <c r="D136" s="628"/>
      <c r="E136" s="628"/>
      <c r="F136" s="629">
        <v>42949</v>
      </c>
      <c r="G136" s="629">
        <v>42949</v>
      </c>
      <c r="H136" s="48"/>
      <c r="I136" s="48">
        <v>2018</v>
      </c>
    </row>
    <row r="137" spans="1:9" x14ac:dyDescent="0.25">
      <c r="A137" s="624" t="s">
        <v>63</v>
      </c>
      <c r="B137" s="625">
        <v>6.7</v>
      </c>
      <c r="C137" s="625">
        <v>5</v>
      </c>
      <c r="D137" s="625"/>
      <c r="E137" s="625"/>
      <c r="F137" s="626">
        <v>43060</v>
      </c>
      <c r="G137" s="626">
        <v>43060</v>
      </c>
      <c r="H137" s="474"/>
      <c r="I137" s="592">
        <v>2018</v>
      </c>
    </row>
    <row r="138" spans="1:9" x14ac:dyDescent="0.25">
      <c r="A138" s="630" t="s">
        <v>63</v>
      </c>
      <c r="B138" s="588">
        <v>7.3</v>
      </c>
      <c r="C138" s="588">
        <v>6</v>
      </c>
      <c r="D138" s="588"/>
      <c r="E138" s="588"/>
      <c r="F138" s="589">
        <v>43063</v>
      </c>
      <c r="G138" s="589">
        <v>43063</v>
      </c>
      <c r="H138" s="515"/>
      <c r="I138" s="631">
        <v>2018</v>
      </c>
    </row>
    <row r="139" spans="1:9" x14ac:dyDescent="0.25">
      <c r="A139" s="630" t="s">
        <v>63</v>
      </c>
      <c r="B139" s="588">
        <v>7.2</v>
      </c>
      <c r="C139" s="588">
        <v>9</v>
      </c>
      <c r="D139" s="588"/>
      <c r="E139" s="588"/>
      <c r="F139" s="589">
        <v>43077</v>
      </c>
      <c r="G139" s="589">
        <v>43077</v>
      </c>
      <c r="H139" s="515"/>
      <c r="I139" s="631">
        <v>2018</v>
      </c>
    </row>
    <row r="140" spans="1:9" x14ac:dyDescent="0.25">
      <c r="A140" s="630" t="s">
        <v>63</v>
      </c>
      <c r="B140" s="588">
        <v>6.4</v>
      </c>
      <c r="C140" s="588">
        <v>6</v>
      </c>
      <c r="D140" s="588"/>
      <c r="E140" s="588"/>
      <c r="F140" s="589">
        <v>43159</v>
      </c>
      <c r="G140" s="589">
        <v>43159</v>
      </c>
      <c r="H140" s="515"/>
      <c r="I140" s="631">
        <v>2018</v>
      </c>
    </row>
    <row r="141" spans="1:9" x14ac:dyDescent="0.25">
      <c r="A141" s="630" t="s">
        <v>63</v>
      </c>
      <c r="B141" s="588">
        <v>6.9</v>
      </c>
      <c r="C141" s="588">
        <v>13</v>
      </c>
      <c r="D141" s="588"/>
      <c r="E141" s="588"/>
      <c r="F141" s="589">
        <v>43161</v>
      </c>
      <c r="G141" s="589">
        <v>43161</v>
      </c>
      <c r="H141" s="515"/>
      <c r="I141" s="631">
        <v>2018</v>
      </c>
    </row>
    <row r="142" spans="1:9" x14ac:dyDescent="0.25">
      <c r="A142" s="630" t="s">
        <v>63</v>
      </c>
      <c r="B142" s="588">
        <v>6.7</v>
      </c>
      <c r="C142" s="588">
        <v>10</v>
      </c>
      <c r="D142" s="588"/>
      <c r="E142" s="588"/>
      <c r="F142" s="589">
        <v>43165</v>
      </c>
      <c r="G142" s="589">
        <v>43165</v>
      </c>
      <c r="H142" s="515"/>
      <c r="I142" s="631">
        <v>2018</v>
      </c>
    </row>
    <row r="143" spans="1:9" x14ac:dyDescent="0.25">
      <c r="A143" s="630" t="s">
        <v>63</v>
      </c>
      <c r="B143" s="588">
        <v>6.8</v>
      </c>
      <c r="C143" s="588">
        <v>17</v>
      </c>
      <c r="D143" s="588"/>
      <c r="E143" s="588"/>
      <c r="F143" s="589">
        <v>43167</v>
      </c>
      <c r="G143" s="589">
        <v>43167</v>
      </c>
      <c r="H143" s="515"/>
      <c r="I143" s="631">
        <v>2018</v>
      </c>
    </row>
    <row r="144" spans="1:9" x14ac:dyDescent="0.25">
      <c r="A144" s="630" t="s">
        <v>63</v>
      </c>
      <c r="B144" s="588">
        <v>7.3</v>
      </c>
      <c r="C144" s="588">
        <v>38</v>
      </c>
      <c r="D144" s="588"/>
      <c r="E144" s="588"/>
      <c r="F144" s="589">
        <v>43258</v>
      </c>
      <c r="G144" s="589">
        <v>43258</v>
      </c>
      <c r="H144" s="515"/>
      <c r="I144" s="631">
        <v>2018</v>
      </c>
    </row>
    <row r="145" spans="1:9" ht="15.75" thickBot="1" x14ac:dyDescent="0.3">
      <c r="A145" s="632" t="s">
        <v>63</v>
      </c>
      <c r="B145" s="633">
        <v>6.5</v>
      </c>
      <c r="C145" s="633">
        <v>24</v>
      </c>
      <c r="D145" s="633"/>
      <c r="E145" s="633"/>
      <c r="F145" s="634">
        <v>43265</v>
      </c>
      <c r="G145" s="634">
        <v>43265</v>
      </c>
      <c r="H145" s="635"/>
      <c r="I145" s="636">
        <v>2018</v>
      </c>
    </row>
    <row r="146" spans="1:9" x14ac:dyDescent="0.25">
      <c r="A146" s="590" t="s">
        <v>213</v>
      </c>
      <c r="B146" s="601">
        <f>COUNTA(B136:B145)</f>
        <v>10</v>
      </c>
      <c r="C146" s="601">
        <f>COUNTA(C136:C145)</f>
        <v>10</v>
      </c>
      <c r="D146" s="601">
        <f>COUNTA(D136:D145)</f>
        <v>0</v>
      </c>
      <c r="E146" s="601"/>
      <c r="F146" s="601"/>
      <c r="G146" s="601"/>
      <c r="H146" s="601"/>
      <c r="I146" s="602">
        <v>2018</v>
      </c>
    </row>
    <row r="147" spans="1:9" x14ac:dyDescent="0.25">
      <c r="A147" s="593" t="s">
        <v>214</v>
      </c>
      <c r="B147" s="597">
        <f>MINA(B136:B145)</f>
        <v>6.4</v>
      </c>
      <c r="C147" s="597">
        <f>MINA(C136:C145)</f>
        <v>4</v>
      </c>
      <c r="D147" s="597">
        <f>MINA(D136:D145)</f>
        <v>0</v>
      </c>
      <c r="E147" s="597"/>
      <c r="F147" s="597"/>
      <c r="G147" s="597"/>
      <c r="H147" s="597"/>
      <c r="I147" s="603">
        <v>2018</v>
      </c>
    </row>
    <row r="148" spans="1:9" x14ac:dyDescent="0.25">
      <c r="A148" s="593" t="s">
        <v>215</v>
      </c>
      <c r="B148" s="598">
        <f>AVERAGEA(B136:B145)</f>
        <v>6.8599999999999994</v>
      </c>
      <c r="C148" s="598">
        <f>AVERAGEA(C136:C145)</f>
        <v>13.2</v>
      </c>
      <c r="D148" s="598" t="e">
        <f>AVERAGEA(D136:D145)</f>
        <v>#DIV/0!</v>
      </c>
      <c r="E148" s="597"/>
      <c r="F148" s="597"/>
      <c r="G148" s="597"/>
      <c r="H148" s="597"/>
      <c r="I148" s="603">
        <v>2018</v>
      </c>
    </row>
    <row r="149" spans="1:9" ht="15.75" thickBot="1" x14ac:dyDescent="0.3">
      <c r="A149" s="618" t="s">
        <v>216</v>
      </c>
      <c r="B149" s="619">
        <f>MAXA(B136:B145)</f>
        <v>7.3</v>
      </c>
      <c r="C149" s="619">
        <f>MAXA(C136:C145)</f>
        <v>38</v>
      </c>
      <c r="D149" s="619">
        <f>MAXA(D136:D145)</f>
        <v>0</v>
      </c>
      <c r="E149" s="619"/>
      <c r="F149" s="619"/>
      <c r="G149" s="619"/>
      <c r="H149" s="619"/>
      <c r="I149" s="620">
        <v>2018</v>
      </c>
    </row>
    <row r="150" spans="1:9" x14ac:dyDescent="0.25">
      <c r="A150" s="624" t="s">
        <v>63</v>
      </c>
      <c r="B150" s="625">
        <v>7.5</v>
      </c>
      <c r="C150" s="625">
        <v>21</v>
      </c>
      <c r="D150" s="625"/>
      <c r="E150" s="625"/>
      <c r="F150" s="626">
        <v>43398</v>
      </c>
      <c r="G150" s="626">
        <v>43398</v>
      </c>
      <c r="H150" s="474"/>
      <c r="I150" s="592">
        <v>2019</v>
      </c>
    </row>
    <row r="151" spans="1:9" x14ac:dyDescent="0.25">
      <c r="A151" s="627" t="s">
        <v>63</v>
      </c>
      <c r="B151" s="504">
        <v>7.17</v>
      </c>
      <c r="C151" s="504">
        <v>25</v>
      </c>
      <c r="D151" s="504"/>
      <c r="E151" s="504"/>
      <c r="F151" s="505">
        <v>43434</v>
      </c>
      <c r="G151" s="505">
        <v>43434</v>
      </c>
      <c r="H151" s="24"/>
      <c r="I151" s="463">
        <v>2019</v>
      </c>
    </row>
    <row r="152" spans="1:9" x14ac:dyDescent="0.25">
      <c r="A152" s="627" t="s">
        <v>63</v>
      </c>
      <c r="B152" s="23">
        <v>6.2</v>
      </c>
      <c r="C152" s="23">
        <v>25</v>
      </c>
      <c r="D152" s="24"/>
      <c r="E152" s="24"/>
      <c r="F152" s="328">
        <v>43452</v>
      </c>
      <c r="G152" s="328">
        <v>43452</v>
      </c>
      <c r="H152" s="24"/>
      <c r="I152" s="463">
        <v>2019</v>
      </c>
    </row>
    <row r="153" spans="1:9" x14ac:dyDescent="0.25">
      <c r="A153" s="627" t="s">
        <v>63</v>
      </c>
      <c r="B153" s="617">
        <v>7</v>
      </c>
      <c r="C153" s="23">
        <v>23</v>
      </c>
      <c r="D153" s="24"/>
      <c r="E153" s="24"/>
      <c r="F153" s="328">
        <v>43454</v>
      </c>
      <c r="G153" s="328">
        <v>43454</v>
      </c>
      <c r="H153" s="24"/>
      <c r="I153" s="463">
        <v>2019</v>
      </c>
    </row>
    <row r="154" spans="1:9" x14ac:dyDescent="0.25">
      <c r="A154" s="627" t="s">
        <v>63</v>
      </c>
      <c r="B154" s="617">
        <v>6.9</v>
      </c>
      <c r="C154" s="23">
        <v>10</v>
      </c>
      <c r="D154" s="24"/>
      <c r="E154" s="24"/>
      <c r="F154" s="328">
        <v>43479</v>
      </c>
      <c r="G154" s="328">
        <v>43479</v>
      </c>
      <c r="H154" s="24"/>
      <c r="I154" s="463">
        <v>2019</v>
      </c>
    </row>
    <row r="155" spans="1:9" x14ac:dyDescent="0.25">
      <c r="A155" s="627" t="s">
        <v>63</v>
      </c>
      <c r="B155" s="617">
        <v>7.1</v>
      </c>
      <c r="C155" s="23">
        <v>36</v>
      </c>
      <c r="D155" s="24"/>
      <c r="E155" s="24"/>
      <c r="F155" s="328">
        <v>43545</v>
      </c>
      <c r="G155" s="328">
        <v>43545</v>
      </c>
      <c r="H155" s="24"/>
      <c r="I155" s="463">
        <v>2019</v>
      </c>
    </row>
    <row r="156" spans="1:9" x14ac:dyDescent="0.25">
      <c r="A156" s="627" t="s">
        <v>63</v>
      </c>
      <c r="B156" s="617">
        <v>7.2</v>
      </c>
      <c r="C156" s="23">
        <v>8</v>
      </c>
      <c r="D156" s="24"/>
      <c r="E156" s="24"/>
      <c r="F156" s="328">
        <v>43551</v>
      </c>
      <c r="G156" s="328">
        <v>43551</v>
      </c>
      <c r="H156" s="24"/>
      <c r="I156" s="463">
        <v>2019</v>
      </c>
    </row>
    <row r="157" spans="1:9" ht="15.75" thickBot="1" x14ac:dyDescent="0.3">
      <c r="A157" s="637" t="s">
        <v>63</v>
      </c>
      <c r="B157" s="638">
        <v>7.9</v>
      </c>
      <c r="C157" s="639">
        <v>7</v>
      </c>
      <c r="D157" s="587"/>
      <c r="E157" s="587"/>
      <c r="F157" s="640">
        <v>43640</v>
      </c>
      <c r="G157" s="640">
        <v>43640</v>
      </c>
      <c r="H157" s="587"/>
      <c r="I157" s="641">
        <v>2019</v>
      </c>
    </row>
    <row r="158" spans="1:9" x14ac:dyDescent="0.25">
      <c r="A158" s="590" t="s">
        <v>213</v>
      </c>
      <c r="B158" s="601">
        <f>COUNTA(B150:B157)</f>
        <v>8</v>
      </c>
      <c r="C158" s="601">
        <f>COUNTA(C150:C157)</f>
        <v>8</v>
      </c>
      <c r="D158" s="601"/>
      <c r="E158" s="601"/>
      <c r="F158" s="601"/>
      <c r="G158" s="601"/>
      <c r="H158" s="601"/>
      <c r="I158" s="602">
        <v>2019</v>
      </c>
    </row>
    <row r="159" spans="1:9" x14ac:dyDescent="0.25">
      <c r="A159" s="621" t="s">
        <v>214</v>
      </c>
      <c r="B159" s="622">
        <f>MINA(B150:B157)</f>
        <v>6.2</v>
      </c>
      <c r="C159" s="622">
        <f>MINA(C150:C157)</f>
        <v>7</v>
      </c>
      <c r="D159" s="622"/>
      <c r="E159" s="622"/>
      <c r="F159" s="622"/>
      <c r="G159" s="622"/>
      <c r="H159" s="622"/>
      <c r="I159" s="623">
        <v>2019</v>
      </c>
    </row>
    <row r="160" spans="1:9" x14ac:dyDescent="0.25">
      <c r="A160" s="593" t="s">
        <v>215</v>
      </c>
      <c r="B160" s="598">
        <f>AVERAGEA(B150:B156)</f>
        <v>7.0100000000000007</v>
      </c>
      <c r="C160" s="598">
        <f>AVERAGEA(C150:C157)</f>
        <v>19.375</v>
      </c>
      <c r="D160" s="598"/>
      <c r="E160" s="597"/>
      <c r="F160" s="597"/>
      <c r="G160" s="597"/>
      <c r="H160" s="597"/>
      <c r="I160" s="603">
        <v>2019</v>
      </c>
    </row>
    <row r="161" spans="1:9" ht="15.75" thickBot="1" x14ac:dyDescent="0.3">
      <c r="A161" s="594" t="s">
        <v>216</v>
      </c>
      <c r="B161" s="604">
        <f>MAXA(B150:B157)</f>
        <v>7.9</v>
      </c>
      <c r="C161" s="604">
        <f>MAXA(C150:C157)</f>
        <v>36</v>
      </c>
      <c r="D161" s="604"/>
      <c r="E161" s="604"/>
      <c r="F161" s="604"/>
      <c r="G161" s="604"/>
      <c r="H161" s="604"/>
      <c r="I161" s="605">
        <v>2019</v>
      </c>
    </row>
    <row r="162" spans="1:9" ht="15.75" thickBot="1" x14ac:dyDescent="0.3">
      <c r="A162" s="624" t="s">
        <v>63</v>
      </c>
      <c r="B162" s="645">
        <v>7.2</v>
      </c>
      <c r="C162" s="625">
        <v>3</v>
      </c>
      <c r="D162" s="625"/>
      <c r="E162" s="625"/>
      <c r="F162" s="626">
        <v>43872</v>
      </c>
      <c r="G162" s="626">
        <v>43874</v>
      </c>
      <c r="H162" s="474"/>
      <c r="I162" s="649">
        <v>2020</v>
      </c>
    </row>
    <row r="163" spans="1:9" ht="15.75" thickBot="1" x14ac:dyDescent="0.3">
      <c r="A163" s="627" t="s">
        <v>63</v>
      </c>
      <c r="B163" s="646">
        <v>7</v>
      </c>
      <c r="C163" s="646" t="s">
        <v>50</v>
      </c>
      <c r="D163" s="504"/>
      <c r="E163" s="504"/>
      <c r="F163" s="505">
        <v>43875</v>
      </c>
      <c r="G163" s="505">
        <v>43886</v>
      </c>
      <c r="H163" s="24"/>
      <c r="I163" s="649">
        <v>2020</v>
      </c>
    </row>
    <row r="164" spans="1:9" ht="15.75" thickBot="1" x14ac:dyDescent="0.3">
      <c r="A164" s="627" t="s">
        <v>63</v>
      </c>
      <c r="B164" s="646">
        <v>7</v>
      </c>
      <c r="C164" s="646" t="s">
        <v>50</v>
      </c>
      <c r="D164" s="504"/>
      <c r="E164" s="504"/>
      <c r="F164" s="505">
        <v>43878</v>
      </c>
      <c r="G164" s="505">
        <v>43886</v>
      </c>
      <c r="H164" s="24"/>
      <c r="I164" s="649">
        <v>2020</v>
      </c>
    </row>
    <row r="165" spans="1:9" ht="15.75" thickBot="1" x14ac:dyDescent="0.3">
      <c r="A165" s="627" t="s">
        <v>63</v>
      </c>
      <c r="B165" s="647">
        <v>7.6</v>
      </c>
      <c r="C165" s="647">
        <v>3</v>
      </c>
      <c r="D165" s="599"/>
      <c r="E165" s="599"/>
      <c r="F165" s="600">
        <v>43879</v>
      </c>
      <c r="G165" s="600">
        <v>43886</v>
      </c>
      <c r="H165" s="587"/>
      <c r="I165" s="649">
        <v>2020</v>
      </c>
    </row>
    <row r="166" spans="1:9" ht="15.75" thickBot="1" x14ac:dyDescent="0.3">
      <c r="A166" s="637" t="s">
        <v>63</v>
      </c>
      <c r="B166" s="647">
        <v>7.1</v>
      </c>
      <c r="C166" s="647">
        <v>7</v>
      </c>
      <c r="D166" s="599"/>
      <c r="E166" s="599"/>
      <c r="F166" s="600">
        <v>43929</v>
      </c>
      <c r="G166" s="600">
        <v>43936</v>
      </c>
      <c r="H166" s="587"/>
      <c r="I166" s="649">
        <v>2020</v>
      </c>
    </row>
    <row r="167" spans="1:9" ht="15.75" thickBot="1" x14ac:dyDescent="0.3">
      <c r="A167" s="627" t="s">
        <v>63</v>
      </c>
      <c r="B167" s="647">
        <v>7.3</v>
      </c>
      <c r="C167" s="647">
        <v>13</v>
      </c>
      <c r="D167" s="599"/>
      <c r="E167" s="599"/>
      <c r="F167" s="600">
        <v>43942</v>
      </c>
      <c r="G167" s="600">
        <v>43943</v>
      </c>
      <c r="H167" s="587"/>
      <c r="I167" s="649">
        <v>2020</v>
      </c>
    </row>
    <row r="168" spans="1:9" ht="15.75" thickBot="1" x14ac:dyDescent="0.3">
      <c r="A168" s="637" t="s">
        <v>63</v>
      </c>
      <c r="B168" s="647">
        <v>7.4</v>
      </c>
      <c r="C168" s="647">
        <v>4</v>
      </c>
      <c r="D168" s="599"/>
      <c r="E168" s="599"/>
      <c r="F168" s="600">
        <v>43999</v>
      </c>
      <c r="G168" s="600">
        <v>44006</v>
      </c>
      <c r="H168" s="587"/>
      <c r="I168" s="649">
        <v>2020</v>
      </c>
    </row>
    <row r="169" spans="1:9" x14ac:dyDescent="0.25">
      <c r="A169" s="590" t="s">
        <v>213</v>
      </c>
      <c r="B169" s="601">
        <f>COUNTA(B162:B168)</f>
        <v>7</v>
      </c>
      <c r="C169" s="601">
        <f>COUNTA(C162:C168)</f>
        <v>7</v>
      </c>
      <c r="D169" s="601">
        <f>COUNTA(D162:D168)</f>
        <v>0</v>
      </c>
      <c r="E169" s="601"/>
      <c r="F169" s="601"/>
      <c r="G169" s="601"/>
      <c r="H169" s="601"/>
      <c r="I169" s="650" t="s">
        <v>251</v>
      </c>
    </row>
    <row r="170" spans="1:9" x14ac:dyDescent="0.25">
      <c r="A170" s="621" t="s">
        <v>214</v>
      </c>
      <c r="B170" s="622">
        <f>MINA(B162:B168)</f>
        <v>7</v>
      </c>
      <c r="C170" s="622">
        <f>MINA(C162:C168)</f>
        <v>0</v>
      </c>
      <c r="D170" s="622"/>
      <c r="E170" s="622"/>
      <c r="F170" s="622"/>
      <c r="G170" s="622"/>
      <c r="H170" s="622"/>
      <c r="I170" s="650" t="s">
        <v>251</v>
      </c>
    </row>
    <row r="171" spans="1:9" x14ac:dyDescent="0.25">
      <c r="A171" s="593" t="s">
        <v>215</v>
      </c>
      <c r="B171" s="598">
        <f>AVERAGEA(B162:B168)</f>
        <v>7.2285714285714278</v>
      </c>
      <c r="C171" s="598">
        <f>AVERAGEA(C162:C168)</f>
        <v>4.2857142857142856</v>
      </c>
      <c r="D171" s="598"/>
      <c r="E171" s="597"/>
      <c r="F171" s="597"/>
      <c r="G171" s="597"/>
      <c r="H171" s="597"/>
      <c r="I171" s="650" t="s">
        <v>251</v>
      </c>
    </row>
    <row r="172" spans="1:9" ht="15.75" thickBot="1" x14ac:dyDescent="0.3">
      <c r="A172" s="594" t="s">
        <v>216</v>
      </c>
      <c r="B172" s="604">
        <f>MAXA(B162:B168)</f>
        <v>7.6</v>
      </c>
      <c r="C172" s="604">
        <f>MAXA(C162:C168)</f>
        <v>13</v>
      </c>
      <c r="D172" s="604"/>
      <c r="E172" s="604"/>
      <c r="F172" s="604"/>
      <c r="G172" s="604"/>
      <c r="H172" s="604"/>
      <c r="I172" s="650" t="s">
        <v>251</v>
      </c>
    </row>
    <row r="173" spans="1:9" x14ac:dyDescent="0.25">
      <c r="A173" s="637" t="s">
        <v>63</v>
      </c>
      <c r="B173" s="653">
        <v>7.5</v>
      </c>
      <c r="C173" s="647">
        <v>2</v>
      </c>
      <c r="D173" s="599">
        <v>3.2</v>
      </c>
      <c r="E173" s="599"/>
      <c r="F173" s="600">
        <v>44049</v>
      </c>
      <c r="G173" s="600">
        <v>44060</v>
      </c>
      <c r="H173" s="587"/>
      <c r="I173" s="641">
        <v>2021</v>
      </c>
    </row>
    <row r="174" spans="1:9" x14ac:dyDescent="0.25">
      <c r="A174" s="637" t="s">
        <v>63</v>
      </c>
      <c r="B174" s="653">
        <v>7.6</v>
      </c>
      <c r="C174" s="647" t="s">
        <v>50</v>
      </c>
      <c r="D174" s="599">
        <v>3.2</v>
      </c>
      <c r="E174" s="599"/>
      <c r="F174" s="600">
        <v>44050</v>
      </c>
      <c r="G174" s="600">
        <v>44060</v>
      </c>
      <c r="H174" s="587"/>
      <c r="I174" s="641">
        <v>2021</v>
      </c>
    </row>
    <row r="175" spans="1:9" x14ac:dyDescent="0.25">
      <c r="A175" s="627" t="s">
        <v>63</v>
      </c>
      <c r="B175" s="653">
        <v>7</v>
      </c>
      <c r="C175" s="647">
        <v>3</v>
      </c>
      <c r="D175" s="599">
        <v>3.2</v>
      </c>
      <c r="E175" s="599"/>
      <c r="F175" s="600">
        <v>44074</v>
      </c>
      <c r="G175" s="600">
        <v>44083</v>
      </c>
      <c r="H175" s="587"/>
      <c r="I175" s="641">
        <v>2021</v>
      </c>
    </row>
    <row r="176" spans="1:9" x14ac:dyDescent="0.25">
      <c r="A176" s="627" t="s">
        <v>63</v>
      </c>
      <c r="B176" s="653">
        <v>7</v>
      </c>
      <c r="C176" s="647">
        <v>3</v>
      </c>
      <c r="D176" s="599">
        <v>3.2</v>
      </c>
      <c r="E176" s="599"/>
      <c r="F176" s="600">
        <v>44075</v>
      </c>
      <c r="G176" s="600">
        <v>44083</v>
      </c>
      <c r="H176" s="587"/>
      <c r="I176" s="641">
        <v>2021</v>
      </c>
    </row>
    <row r="177" spans="1:9" x14ac:dyDescent="0.25">
      <c r="A177" s="627" t="s">
        <v>63</v>
      </c>
      <c r="B177" s="653">
        <v>7</v>
      </c>
      <c r="C177" s="647">
        <v>3</v>
      </c>
      <c r="D177" s="599">
        <v>3.2</v>
      </c>
      <c r="E177" s="599"/>
      <c r="F177" s="600">
        <v>44076</v>
      </c>
      <c r="G177" s="600">
        <v>44083</v>
      </c>
      <c r="H177" s="587"/>
      <c r="I177" s="641">
        <v>2021</v>
      </c>
    </row>
    <row r="178" spans="1:9" x14ac:dyDescent="0.25">
      <c r="A178" s="627" t="s">
        <v>63</v>
      </c>
      <c r="B178" s="653">
        <v>7.1</v>
      </c>
      <c r="C178" s="647" t="s">
        <v>50</v>
      </c>
      <c r="D178" s="599">
        <v>3.2</v>
      </c>
      <c r="E178" s="599"/>
      <c r="F178" s="600">
        <v>44081</v>
      </c>
      <c r="G178" s="600">
        <v>44083</v>
      </c>
      <c r="H178" s="587"/>
      <c r="I178" s="641">
        <v>2021</v>
      </c>
    </row>
    <row r="179" spans="1:9" x14ac:dyDescent="0.25">
      <c r="A179" s="637" t="s">
        <v>63</v>
      </c>
      <c r="B179" s="653">
        <v>6.7</v>
      </c>
      <c r="C179" s="647" t="s">
        <v>50</v>
      </c>
      <c r="D179" s="599">
        <v>3.2</v>
      </c>
      <c r="E179" s="599"/>
      <c r="F179" s="600">
        <v>44137</v>
      </c>
      <c r="G179" s="600">
        <v>44139</v>
      </c>
      <c r="H179" s="587"/>
      <c r="I179" s="641">
        <v>2021</v>
      </c>
    </row>
    <row r="180" spans="1:9" x14ac:dyDescent="0.25">
      <c r="A180" s="637" t="s">
        <v>63</v>
      </c>
      <c r="B180" s="653">
        <v>7.2</v>
      </c>
      <c r="C180" s="647">
        <v>32</v>
      </c>
      <c r="D180" s="599">
        <v>3.2</v>
      </c>
      <c r="E180" s="599"/>
      <c r="F180" s="600">
        <v>44280</v>
      </c>
      <c r="G180" s="600">
        <v>44280</v>
      </c>
      <c r="H180" s="587"/>
      <c r="I180" s="641">
        <v>2021</v>
      </c>
    </row>
    <row r="181" spans="1:9" x14ac:dyDescent="0.25">
      <c r="A181" s="637" t="s">
        <v>63</v>
      </c>
      <c r="B181" s="653">
        <v>7.3</v>
      </c>
      <c r="C181" s="647">
        <v>13</v>
      </c>
      <c r="D181" s="599">
        <v>3.2</v>
      </c>
      <c r="E181" s="599"/>
      <c r="F181" s="600">
        <v>44282</v>
      </c>
      <c r="G181" s="600">
        <v>44284</v>
      </c>
      <c r="H181" s="587"/>
      <c r="I181" s="641">
        <v>2021</v>
      </c>
    </row>
    <row r="182" spans="1:9" x14ac:dyDescent="0.25">
      <c r="A182" s="637" t="s">
        <v>63</v>
      </c>
      <c r="B182" s="653">
        <v>7.1</v>
      </c>
      <c r="C182" s="647">
        <v>21</v>
      </c>
      <c r="D182" s="599">
        <v>3.2</v>
      </c>
      <c r="E182" s="599"/>
      <c r="F182" s="600">
        <v>44284</v>
      </c>
      <c r="G182" s="600">
        <v>44284</v>
      </c>
      <c r="H182" s="587"/>
      <c r="I182" s="641">
        <v>2021</v>
      </c>
    </row>
    <row r="183" spans="1:9" x14ac:dyDescent="0.25">
      <c r="A183" s="637" t="s">
        <v>63</v>
      </c>
      <c r="B183" s="653">
        <v>7.2</v>
      </c>
      <c r="C183" s="647">
        <v>6</v>
      </c>
      <c r="D183" s="599">
        <v>3.2</v>
      </c>
      <c r="E183" s="599"/>
      <c r="F183" s="600">
        <v>44287</v>
      </c>
      <c r="G183" s="600">
        <v>44287</v>
      </c>
      <c r="H183" s="587"/>
      <c r="I183" s="641">
        <v>2021</v>
      </c>
    </row>
    <row r="184" spans="1:9" x14ac:dyDescent="0.25">
      <c r="A184" s="637" t="s">
        <v>63</v>
      </c>
      <c r="B184" s="653">
        <v>7.2</v>
      </c>
      <c r="C184" s="647">
        <v>25</v>
      </c>
      <c r="D184" s="599">
        <v>3.2</v>
      </c>
      <c r="E184" s="599"/>
      <c r="F184" s="600">
        <v>44292</v>
      </c>
      <c r="G184" s="600">
        <v>44292</v>
      </c>
      <c r="H184" s="587"/>
      <c r="I184" s="641">
        <v>2021</v>
      </c>
    </row>
    <row r="185" spans="1:9" x14ac:dyDescent="0.25">
      <c r="A185" s="637" t="s">
        <v>63</v>
      </c>
      <c r="B185" s="653">
        <v>7.5</v>
      </c>
      <c r="C185" s="647">
        <v>15</v>
      </c>
      <c r="D185" s="599">
        <v>3.2</v>
      </c>
      <c r="E185" s="599"/>
      <c r="F185" s="600">
        <v>44294</v>
      </c>
      <c r="G185" s="600">
        <v>44294</v>
      </c>
      <c r="H185" s="587"/>
      <c r="I185" s="641">
        <v>2021</v>
      </c>
    </row>
    <row r="186" spans="1:9" x14ac:dyDescent="0.25">
      <c r="A186" s="637" t="s">
        <v>63</v>
      </c>
      <c r="B186" s="653">
        <v>6.8</v>
      </c>
      <c r="C186" s="647">
        <v>3</v>
      </c>
      <c r="D186" s="599">
        <v>3.2</v>
      </c>
      <c r="E186" s="599"/>
      <c r="F186" s="600">
        <v>44300</v>
      </c>
      <c r="G186" s="600">
        <v>44300</v>
      </c>
      <c r="H186" s="587"/>
      <c r="I186" s="641">
        <v>2021</v>
      </c>
    </row>
    <row r="187" spans="1:9" x14ac:dyDescent="0.25">
      <c r="A187" s="637" t="s">
        <v>63</v>
      </c>
      <c r="B187" s="653">
        <v>6.9</v>
      </c>
      <c r="C187" s="647">
        <v>5</v>
      </c>
      <c r="D187" s="599">
        <v>3.2</v>
      </c>
      <c r="E187" s="599"/>
      <c r="F187" s="600">
        <v>44308</v>
      </c>
      <c r="G187" s="600">
        <v>44309</v>
      </c>
      <c r="H187" s="587"/>
      <c r="I187" s="641">
        <v>2021</v>
      </c>
    </row>
    <row r="188" spans="1:9" x14ac:dyDescent="0.25">
      <c r="A188" s="637" t="s">
        <v>63</v>
      </c>
      <c r="B188" s="653">
        <v>6.8</v>
      </c>
      <c r="C188" s="647">
        <v>2</v>
      </c>
      <c r="D188" s="599">
        <v>3.2</v>
      </c>
      <c r="E188" s="599"/>
      <c r="F188" s="600">
        <v>44313</v>
      </c>
      <c r="G188" s="600">
        <v>44314</v>
      </c>
      <c r="H188" s="587"/>
      <c r="I188" s="641">
        <v>2021</v>
      </c>
    </row>
    <row r="189" spans="1:9" ht="15.75" thickBot="1" x14ac:dyDescent="0.3">
      <c r="A189" s="637" t="s">
        <v>63</v>
      </c>
      <c r="B189" s="653">
        <v>7.2</v>
      </c>
      <c r="C189" s="647">
        <v>5</v>
      </c>
      <c r="D189" s="599">
        <v>3.2</v>
      </c>
      <c r="E189" s="599"/>
      <c r="F189" s="600">
        <v>44355</v>
      </c>
      <c r="G189" s="600">
        <v>44355</v>
      </c>
      <c r="H189" s="587"/>
      <c r="I189" s="641">
        <v>2021</v>
      </c>
    </row>
    <row r="190" spans="1:9" x14ac:dyDescent="0.25">
      <c r="A190" s="590" t="s">
        <v>213</v>
      </c>
      <c r="B190" s="601">
        <f>COUNTA(B173:B189)</f>
        <v>17</v>
      </c>
      <c r="C190" s="601">
        <f>COUNTA(C173:C189)</f>
        <v>17</v>
      </c>
      <c r="D190" s="601">
        <f>COUNTA(D173:D189)</f>
        <v>17</v>
      </c>
      <c r="E190" s="601"/>
      <c r="F190" s="601"/>
      <c r="G190" s="601"/>
      <c r="H190" s="601"/>
      <c r="I190" s="602" t="s">
        <v>252</v>
      </c>
    </row>
    <row r="191" spans="1:9" x14ac:dyDescent="0.25">
      <c r="A191" s="621" t="s">
        <v>214</v>
      </c>
      <c r="B191" s="622">
        <f>MINA(B173:B189)</f>
        <v>6.7</v>
      </c>
      <c r="C191" s="622">
        <f>MINA(C173:C189)</f>
        <v>0</v>
      </c>
      <c r="D191" s="622">
        <f>MINA(D173:D189)</f>
        <v>3.2</v>
      </c>
      <c r="E191" s="622"/>
      <c r="F191" s="622"/>
      <c r="G191" s="622"/>
      <c r="H191" s="622"/>
      <c r="I191" s="603" t="s">
        <v>252</v>
      </c>
    </row>
    <row r="192" spans="1:9" x14ac:dyDescent="0.25">
      <c r="A192" s="593" t="s">
        <v>215</v>
      </c>
      <c r="B192" s="598">
        <f>AVERAGEA(B173:B189)</f>
        <v>7.1235294117647063</v>
      </c>
      <c r="C192" s="598">
        <f>AVERAGEA(C173:C189)</f>
        <v>8.117647058823529</v>
      </c>
      <c r="D192" s="598">
        <f>AVERAGEA(D173:D189)</f>
        <v>3.2000000000000006</v>
      </c>
      <c r="E192" s="597"/>
      <c r="F192" s="597"/>
      <c r="G192" s="597"/>
      <c r="H192" s="597"/>
      <c r="I192" s="603" t="s">
        <v>252</v>
      </c>
    </row>
    <row r="193" spans="1:9" ht="15.75" thickBot="1" x14ac:dyDescent="0.3">
      <c r="A193" s="594" t="s">
        <v>216</v>
      </c>
      <c r="B193" s="604">
        <f>MAXA(B173:B189)</f>
        <v>7.6</v>
      </c>
      <c r="C193" s="604">
        <f>MAXA(C173:C189)</f>
        <v>32</v>
      </c>
      <c r="D193" s="604">
        <f>MAXA(D173:D189)</f>
        <v>3.2</v>
      </c>
      <c r="E193" s="604"/>
      <c r="F193" s="604"/>
      <c r="G193" s="604"/>
      <c r="H193" s="604"/>
      <c r="I193" s="620" t="s">
        <v>252</v>
      </c>
    </row>
    <row r="194" spans="1:9" x14ac:dyDescent="0.25">
      <c r="A194" s="637" t="s">
        <v>63</v>
      </c>
      <c r="B194" s="22">
        <v>7.2</v>
      </c>
      <c r="C194" s="22">
        <v>4</v>
      </c>
      <c r="D194" s="22">
        <v>3.2</v>
      </c>
      <c r="E194" s="515"/>
      <c r="F194" s="666">
        <v>44510</v>
      </c>
      <c r="G194" s="666">
        <v>44876</v>
      </c>
      <c r="H194" s="515"/>
      <c r="I194" s="592">
        <v>2022</v>
      </c>
    </row>
    <row r="195" spans="1:9" x14ac:dyDescent="0.25">
      <c r="A195" s="637" t="s">
        <v>63</v>
      </c>
      <c r="B195" s="23">
        <v>7.2</v>
      </c>
      <c r="C195" s="23">
        <v>4</v>
      </c>
      <c r="D195" s="23">
        <v>3.2</v>
      </c>
      <c r="E195" s="24"/>
      <c r="F195" s="328">
        <v>44529</v>
      </c>
      <c r="G195" s="328">
        <v>44531</v>
      </c>
      <c r="H195" s="24"/>
      <c r="I195" s="463">
        <v>2022</v>
      </c>
    </row>
    <row r="196" spans="1:9" x14ac:dyDescent="0.25">
      <c r="A196" s="627" t="s">
        <v>63</v>
      </c>
      <c r="B196" s="23">
        <v>7.1</v>
      </c>
      <c r="C196" s="23">
        <v>7</v>
      </c>
      <c r="D196" s="23">
        <v>3.2</v>
      </c>
      <c r="E196" s="24"/>
      <c r="F196" s="328">
        <v>44621</v>
      </c>
      <c r="G196" s="328">
        <v>44621</v>
      </c>
      <c r="H196" s="24"/>
      <c r="I196" s="463">
        <v>2022</v>
      </c>
    </row>
    <row r="197" spans="1:9" x14ac:dyDescent="0.25">
      <c r="A197" s="627" t="s">
        <v>63</v>
      </c>
      <c r="B197" s="23">
        <v>7.7</v>
      </c>
      <c r="C197" s="23">
        <v>5</v>
      </c>
      <c r="D197" s="23">
        <v>3.2</v>
      </c>
      <c r="E197" s="24"/>
      <c r="F197" s="328">
        <v>44631</v>
      </c>
      <c r="G197" s="328">
        <v>44631</v>
      </c>
      <c r="H197" s="24"/>
      <c r="I197" s="463">
        <v>2022</v>
      </c>
    </row>
    <row r="198" spans="1:9" x14ac:dyDescent="0.25">
      <c r="A198" s="627" t="s">
        <v>63</v>
      </c>
      <c r="B198" s="23">
        <v>7.6</v>
      </c>
      <c r="C198" s="23">
        <v>15</v>
      </c>
      <c r="D198" s="23">
        <v>3.2</v>
      </c>
      <c r="E198" s="24"/>
      <c r="F198" s="328">
        <v>44634</v>
      </c>
      <c r="G198" s="328">
        <v>44635</v>
      </c>
      <c r="H198" s="24"/>
      <c r="I198" s="463">
        <v>2022</v>
      </c>
    </row>
    <row r="199" spans="1:9" x14ac:dyDescent="0.25">
      <c r="A199" s="627" t="s">
        <v>63</v>
      </c>
      <c r="B199" s="23">
        <v>7.4</v>
      </c>
      <c r="C199" s="23">
        <v>16</v>
      </c>
      <c r="D199" s="23">
        <v>3.2</v>
      </c>
      <c r="E199" s="24"/>
      <c r="F199" s="328">
        <v>44650</v>
      </c>
      <c r="G199" s="328">
        <v>44650</v>
      </c>
      <c r="H199" s="24"/>
      <c r="I199" s="463">
        <v>2022</v>
      </c>
    </row>
    <row r="200" spans="1:9" x14ac:dyDescent="0.25">
      <c r="A200" s="637" t="s">
        <v>63</v>
      </c>
      <c r="B200" s="23">
        <v>7.3</v>
      </c>
      <c r="C200" s="23">
        <v>10</v>
      </c>
      <c r="D200" s="23">
        <v>3.2</v>
      </c>
      <c r="E200" s="24"/>
      <c r="F200" s="328">
        <v>44659</v>
      </c>
      <c r="G200" s="328">
        <v>44659</v>
      </c>
      <c r="H200" s="24"/>
      <c r="I200" s="463">
        <v>2022</v>
      </c>
    </row>
    <row r="201" spans="1:9" x14ac:dyDescent="0.25">
      <c r="A201" s="637" t="s">
        <v>63</v>
      </c>
      <c r="B201" s="23">
        <v>7.3</v>
      </c>
      <c r="C201" s="23">
        <v>8</v>
      </c>
      <c r="D201" s="23">
        <v>3.2</v>
      </c>
      <c r="E201" s="24"/>
      <c r="F201" s="328">
        <v>44673</v>
      </c>
      <c r="G201" s="328">
        <v>44677</v>
      </c>
      <c r="H201" s="24"/>
      <c r="I201" s="463">
        <v>2022</v>
      </c>
    </row>
    <row r="202" spans="1:9" x14ac:dyDescent="0.25">
      <c r="A202" s="637" t="s">
        <v>63</v>
      </c>
      <c r="B202" s="23">
        <v>7.3</v>
      </c>
      <c r="C202" s="23">
        <v>5</v>
      </c>
      <c r="D202" s="23">
        <v>3.2</v>
      </c>
      <c r="E202" s="24"/>
      <c r="F202" s="328">
        <v>44692</v>
      </c>
      <c r="G202" s="328">
        <v>44693</v>
      </c>
      <c r="H202" s="24"/>
      <c r="I202" s="463">
        <v>2022</v>
      </c>
    </row>
    <row r="203" spans="1:9" x14ac:dyDescent="0.25">
      <c r="A203" s="637" t="s">
        <v>63</v>
      </c>
      <c r="B203" s="23">
        <v>7.4</v>
      </c>
      <c r="C203" s="23">
        <v>18</v>
      </c>
      <c r="D203" s="23">
        <v>3.2</v>
      </c>
      <c r="E203" s="24"/>
      <c r="F203" s="328">
        <v>44704</v>
      </c>
      <c r="G203" s="328">
        <v>44706</v>
      </c>
      <c r="H203" s="24"/>
      <c r="I203" s="463">
        <v>2022</v>
      </c>
    </row>
    <row r="204" spans="1:9" x14ac:dyDescent="0.25">
      <c r="A204" s="637" t="s">
        <v>63</v>
      </c>
      <c r="B204" s="23">
        <v>7.3</v>
      </c>
      <c r="C204" s="23">
        <v>10</v>
      </c>
      <c r="D204" s="23">
        <v>3.2</v>
      </c>
      <c r="E204" s="24"/>
      <c r="F204" s="328">
        <v>44712</v>
      </c>
      <c r="G204" s="328">
        <v>44712</v>
      </c>
      <c r="H204" s="24"/>
      <c r="I204" s="463">
        <v>2022</v>
      </c>
    </row>
    <row r="205" spans="1:9" ht="15.75" thickBot="1" x14ac:dyDescent="0.3">
      <c r="A205" s="637" t="s">
        <v>63</v>
      </c>
      <c r="B205" s="639">
        <v>7.5</v>
      </c>
      <c r="C205" s="639">
        <v>17</v>
      </c>
      <c r="D205" s="23">
        <v>3.2</v>
      </c>
      <c r="E205" s="587"/>
      <c r="F205" s="640">
        <v>44732</v>
      </c>
      <c r="G205" s="640">
        <v>44734</v>
      </c>
      <c r="H205" s="587"/>
      <c r="I205" s="463">
        <v>2022</v>
      </c>
    </row>
    <row r="206" spans="1:9" x14ac:dyDescent="0.25">
      <c r="A206" s="590" t="s">
        <v>213</v>
      </c>
      <c r="B206" s="601">
        <f>COUNTA(B194:B205)</f>
        <v>12</v>
      </c>
      <c r="C206" s="601">
        <f t="shared" ref="C206:D206" si="0">COUNTA(C194:C205)</f>
        <v>12</v>
      </c>
      <c r="D206" s="601">
        <f t="shared" si="0"/>
        <v>12</v>
      </c>
      <c r="E206" s="474"/>
      <c r="F206" s="474"/>
      <c r="G206" s="474"/>
      <c r="H206" s="474"/>
      <c r="I206" s="602" t="s">
        <v>257</v>
      </c>
    </row>
    <row r="207" spans="1:9" x14ac:dyDescent="0.25">
      <c r="A207" s="621" t="s">
        <v>214</v>
      </c>
      <c r="B207" s="622">
        <f>MINA(B194:B205)</f>
        <v>7.1</v>
      </c>
      <c r="C207" s="622">
        <f t="shared" ref="C207:D207" si="1">MINA(C194:C205)</f>
        <v>4</v>
      </c>
      <c r="D207" s="622">
        <f t="shared" si="1"/>
        <v>3.2</v>
      </c>
      <c r="E207" s="24"/>
      <c r="F207" s="24"/>
      <c r="G207" s="24"/>
      <c r="H207" s="24"/>
      <c r="I207" s="603" t="s">
        <v>257</v>
      </c>
    </row>
    <row r="208" spans="1:9" x14ac:dyDescent="0.25">
      <c r="A208" s="593" t="s">
        <v>215</v>
      </c>
      <c r="B208" s="598">
        <f>AVERAGEA(B194:B205)</f>
        <v>7.3583333333333334</v>
      </c>
      <c r="C208" s="598">
        <f t="shared" ref="C208:D208" si="2">AVERAGEA(C194:C205)</f>
        <v>9.9166666666666661</v>
      </c>
      <c r="D208" s="598">
        <f t="shared" si="2"/>
        <v>3.1999999999999997</v>
      </c>
      <c r="E208" s="24"/>
      <c r="F208" s="24"/>
      <c r="G208" s="24"/>
      <c r="H208" s="24"/>
      <c r="I208" s="603" t="s">
        <v>257</v>
      </c>
    </row>
    <row r="209" spans="1:9" ht="15.75" thickBot="1" x14ac:dyDescent="0.3">
      <c r="A209" s="594" t="s">
        <v>216</v>
      </c>
      <c r="B209" s="604">
        <f>MAXA(B194:B205)</f>
        <v>7.7</v>
      </c>
      <c r="C209" s="604">
        <f t="shared" ref="C209:D209" si="3">MAXA(C194:C205)</f>
        <v>18</v>
      </c>
      <c r="D209" s="604">
        <f t="shared" si="3"/>
        <v>3.2</v>
      </c>
      <c r="E209" s="186"/>
      <c r="F209" s="186"/>
      <c r="G209" s="186"/>
      <c r="H209" s="186"/>
      <c r="I209" s="605" t="s">
        <v>257</v>
      </c>
    </row>
    <row r="210" spans="1:9" x14ac:dyDescent="0.25">
      <c r="A210" s="637" t="s">
        <v>63</v>
      </c>
      <c r="B210" s="23"/>
      <c r="C210" s="23"/>
      <c r="D210" s="23"/>
      <c r="E210" s="24"/>
      <c r="F210" s="328">
        <v>45042</v>
      </c>
      <c r="G210" s="328">
        <v>45409</v>
      </c>
      <c r="H210" s="328">
        <v>45324</v>
      </c>
      <c r="I210" s="463">
        <v>2023</v>
      </c>
    </row>
    <row r="211" spans="1:9" ht="15.75" thickBot="1" x14ac:dyDescent="0.3">
      <c r="A211" s="637" t="s">
        <v>63</v>
      </c>
      <c r="B211" s="639"/>
      <c r="C211" s="639"/>
      <c r="D211" s="23"/>
      <c r="E211" s="587"/>
      <c r="F211" s="640"/>
      <c r="G211" s="640"/>
      <c r="H211" s="587"/>
      <c r="I211" s="463">
        <v>2023</v>
      </c>
    </row>
    <row r="212" spans="1:9" x14ac:dyDescent="0.25">
      <c r="A212" s="590" t="s">
        <v>213</v>
      </c>
      <c r="B212" s="601">
        <f>COUNTA(B200:B211)</f>
        <v>10</v>
      </c>
      <c r="C212" s="601">
        <f t="shared" ref="C212:D212" si="4">COUNTA(C200:C211)</f>
        <v>10</v>
      </c>
      <c r="D212" s="601">
        <f t="shared" si="4"/>
        <v>10</v>
      </c>
      <c r="E212" s="474"/>
      <c r="F212" s="474"/>
      <c r="G212" s="474"/>
      <c r="H212" s="474"/>
      <c r="I212" s="602" t="s">
        <v>257</v>
      </c>
    </row>
    <row r="213" spans="1:9" x14ac:dyDescent="0.25">
      <c r="A213" s="621" t="s">
        <v>214</v>
      </c>
      <c r="B213" s="622">
        <f>MINA(B200:B211)</f>
        <v>7.1</v>
      </c>
      <c r="C213" s="622">
        <f t="shared" ref="C213:D213" si="5">MINA(C200:C211)</f>
        <v>4</v>
      </c>
      <c r="D213" s="622">
        <f t="shared" si="5"/>
        <v>3.1999999999999997</v>
      </c>
      <c r="E213" s="24"/>
      <c r="F213" s="24"/>
      <c r="G213" s="24"/>
      <c r="H213" s="24"/>
      <c r="I213" s="603" t="s">
        <v>257</v>
      </c>
    </row>
    <row r="214" spans="1:9" x14ac:dyDescent="0.25">
      <c r="A214" s="593" t="s">
        <v>215</v>
      </c>
      <c r="B214" s="598">
        <f>AVERAGEA(B200:B211)</f>
        <v>7.8258333333333328</v>
      </c>
      <c r="C214" s="598">
        <f t="shared" ref="C214:D214" si="6">AVERAGEA(C200:C211)</f>
        <v>11.191666666666666</v>
      </c>
      <c r="D214" s="598">
        <f t="shared" si="6"/>
        <v>4.08</v>
      </c>
      <c r="E214" s="24"/>
      <c r="F214" s="24"/>
      <c r="G214" s="24"/>
      <c r="H214" s="24"/>
      <c r="I214" s="603" t="s">
        <v>257</v>
      </c>
    </row>
    <row r="215" spans="1:9" ht="15.75" thickBot="1" x14ac:dyDescent="0.3">
      <c r="A215" s="594" t="s">
        <v>216</v>
      </c>
      <c r="B215" s="604">
        <f>MAXA(B200:B211)</f>
        <v>12</v>
      </c>
      <c r="C215" s="604">
        <f t="shared" ref="C215:D215" si="7">MAXA(C200:C211)</f>
        <v>18</v>
      </c>
      <c r="D215" s="604">
        <f t="shared" si="7"/>
        <v>12</v>
      </c>
      <c r="E215" s="186"/>
      <c r="F215" s="186"/>
      <c r="G215" s="186"/>
      <c r="H215" s="186"/>
      <c r="I215" s="605" t="s">
        <v>257</v>
      </c>
    </row>
  </sheetData>
  <phoneticPr fontId="36" type="noConversion"/>
  <conditionalFormatting sqref="B102:B131 B162:B168">
    <cfRule type="cellIs" dxfId="10" priority="29" stopIfTrue="1" operator="greaterThan">
      <formula>8</formula>
    </cfRule>
    <cfRule type="cellIs" dxfId="9" priority="30" stopIfTrue="1" operator="lessThan">
      <formula>6</formula>
    </cfRule>
  </conditionalFormatting>
  <conditionalFormatting sqref="B136:B145">
    <cfRule type="cellIs" dxfId="8" priority="20" stopIfTrue="1" operator="greaterThan">
      <formula>8</formula>
    </cfRule>
    <cfRule type="cellIs" dxfId="7" priority="21" stopIfTrue="1" operator="lessThan">
      <formula>6</formula>
    </cfRule>
  </conditionalFormatting>
  <conditionalFormatting sqref="B150:B157">
    <cfRule type="cellIs" dxfId="6" priority="14" stopIfTrue="1" operator="greaterThan">
      <formula>8</formula>
    </cfRule>
    <cfRule type="cellIs" dxfId="5" priority="15" stopIfTrue="1" operator="lessThan">
      <formula>6</formula>
    </cfRule>
  </conditionalFormatting>
  <conditionalFormatting sqref="B173:B189">
    <cfRule type="cellIs" dxfId="4" priority="1" stopIfTrue="1" operator="greaterThan">
      <formula>8</formula>
    </cfRule>
    <cfRule type="cellIs" dxfId="3" priority="2" stopIfTrue="1" operator="lessThan">
      <formula>6</formula>
    </cfRule>
  </conditionalFormatting>
  <conditionalFormatting sqref="C102:C131 C162">
    <cfRule type="cellIs" dxfId="2" priority="28" stopIfTrue="1" operator="greaterThan">
      <formula>$C$8</formula>
    </cfRule>
  </conditionalFormatting>
  <conditionalFormatting sqref="C136:C145">
    <cfRule type="cellIs" dxfId="1" priority="19" stopIfTrue="1" operator="greaterThan">
      <formula>$C$8</formula>
    </cfRule>
  </conditionalFormatting>
  <conditionalFormatting sqref="C150:C157">
    <cfRule type="cellIs" dxfId="0" priority="13" stopIfTrue="1" operator="greaterThan">
      <formula>$C$8</formula>
    </cfRule>
  </conditionalFormatting>
  <hyperlinks>
    <hyperlink ref="B4" r:id="rId1" xr:uid="{966CCA50-B115-4C08-8EC0-9CFC3E252ADB}"/>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4"/>
  <sheetViews>
    <sheetView zoomScale="80" zoomScaleNormal="80" workbookViewId="0">
      <selection activeCell="A6" sqref="A6"/>
    </sheetView>
  </sheetViews>
  <sheetFormatPr defaultRowHeight="15" x14ac:dyDescent="0.25"/>
  <cols>
    <col min="1" max="1" width="28" customWidth="1"/>
  </cols>
  <sheetData>
    <row r="1" spans="1:2" x14ac:dyDescent="0.25">
      <c r="A1" s="5" t="s">
        <v>0</v>
      </c>
      <c r="B1" s="506">
        <v>2014</v>
      </c>
    </row>
    <row r="2" spans="1:2" x14ac:dyDescent="0.25">
      <c r="A2" s="5" t="s">
        <v>1</v>
      </c>
      <c r="B2" s="254" t="s">
        <v>250</v>
      </c>
    </row>
    <row r="3" spans="1:2" x14ac:dyDescent="0.25">
      <c r="A3" s="5" t="s">
        <v>3</v>
      </c>
      <c r="B3" t="s">
        <v>236</v>
      </c>
    </row>
    <row r="4" spans="1:2" x14ac:dyDescent="0.25">
      <c r="A4" s="5" t="s">
        <v>4</v>
      </c>
      <c r="B4" s="1" t="s">
        <v>237</v>
      </c>
    </row>
  </sheetData>
  <hyperlinks>
    <hyperlink ref="B4" r:id="rId1" xr:uid="{00000000-0004-0000-0700-000000000000}"/>
  </hyperlinks>
  <pageMargins left="0.11811023622047245" right="0.11811023622047245" top="0.15748031496062992" bottom="0.15748031496062992" header="0.31496062992125984" footer="0.31496062992125984"/>
  <pageSetup paperSize="8"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75"/>
  <sheetViews>
    <sheetView topLeftCell="A346" zoomScale="85" zoomScaleNormal="85" workbookViewId="0">
      <selection activeCell="D350" sqref="D350"/>
    </sheetView>
  </sheetViews>
  <sheetFormatPr defaultRowHeight="15" x14ac:dyDescent="0.25"/>
  <cols>
    <col min="1" max="1" width="20.28515625" customWidth="1"/>
    <col min="2" max="2" width="17.42578125" customWidth="1"/>
    <col min="4" max="4" width="39.85546875" bestFit="1" customWidth="1"/>
    <col min="5" max="6" width="10.140625" customWidth="1"/>
    <col min="7" max="7" width="11.5703125" style="254" customWidth="1"/>
    <col min="8" max="8" width="13.42578125" bestFit="1" customWidth="1"/>
    <col min="9" max="9" width="14" bestFit="1" customWidth="1"/>
    <col min="10" max="10" width="14.5703125" bestFit="1" customWidth="1"/>
    <col min="11" max="11" width="16.5703125" bestFit="1" customWidth="1"/>
    <col min="12" max="12" width="6.42578125" customWidth="1"/>
    <col min="13" max="13" width="24.42578125" customWidth="1"/>
    <col min="14" max="14" width="33.5703125" bestFit="1" customWidth="1"/>
    <col min="15" max="15" width="16.28515625" bestFit="1" customWidth="1"/>
  </cols>
  <sheetData>
    <row r="1" spans="1:15" x14ac:dyDescent="0.25">
      <c r="A1" s="2" t="s">
        <v>0</v>
      </c>
      <c r="B1" t="s">
        <v>37</v>
      </c>
    </row>
    <row r="2" spans="1:15" x14ac:dyDescent="0.25">
      <c r="A2" s="2" t="s">
        <v>1</v>
      </c>
      <c r="B2" t="s">
        <v>2</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26" t="s">
        <v>12</v>
      </c>
      <c r="B7" s="125" t="s">
        <v>5</v>
      </c>
      <c r="C7" s="125" t="s">
        <v>6</v>
      </c>
      <c r="D7" s="101" t="s">
        <v>7</v>
      </c>
      <c r="E7" s="125" t="s">
        <v>8</v>
      </c>
      <c r="F7" s="102" t="s">
        <v>28</v>
      </c>
      <c r="G7" s="229" t="s">
        <v>29</v>
      </c>
      <c r="H7" s="99" t="s">
        <v>10</v>
      </c>
      <c r="I7" s="101" t="s">
        <v>9</v>
      </c>
      <c r="J7" s="103" t="s">
        <v>11</v>
      </c>
      <c r="K7" s="104" t="s">
        <v>15</v>
      </c>
      <c r="L7" s="105" t="s">
        <v>16</v>
      </c>
      <c r="M7" s="346" t="s">
        <v>17</v>
      </c>
      <c r="N7" s="104" t="s">
        <v>35</v>
      </c>
      <c r="O7" s="106" t="s">
        <v>36</v>
      </c>
    </row>
    <row r="8" spans="1:15" ht="30.75" customHeight="1" x14ac:dyDescent="0.25">
      <c r="A8" s="59" t="s">
        <v>72</v>
      </c>
      <c r="B8" s="57" t="s">
        <v>74</v>
      </c>
      <c r="C8" s="124" t="s">
        <v>77</v>
      </c>
      <c r="D8" s="152" t="s">
        <v>78</v>
      </c>
      <c r="E8" s="123">
        <v>2</v>
      </c>
      <c r="F8" s="15">
        <v>4</v>
      </c>
      <c r="G8" s="232" t="s">
        <v>30</v>
      </c>
      <c r="H8" s="128">
        <v>41836</v>
      </c>
      <c r="I8" s="82">
        <v>41843</v>
      </c>
      <c r="J8" s="196" t="s">
        <v>79</v>
      </c>
      <c r="K8" s="85"/>
      <c r="L8" s="86"/>
      <c r="M8" s="145"/>
      <c r="N8" s="85"/>
      <c r="O8" s="334"/>
    </row>
    <row r="9" spans="1:15" ht="42" customHeight="1" x14ac:dyDescent="0.25">
      <c r="A9" s="60" t="s">
        <v>73</v>
      </c>
      <c r="B9" s="57" t="s">
        <v>75</v>
      </c>
      <c r="C9" s="124" t="s">
        <v>77</v>
      </c>
      <c r="D9" s="144" t="s">
        <v>78</v>
      </c>
      <c r="E9" s="123">
        <v>1.7</v>
      </c>
      <c r="F9" s="16"/>
      <c r="G9" s="50" t="s">
        <v>30</v>
      </c>
      <c r="H9" s="128">
        <v>41836</v>
      </c>
      <c r="I9" s="82">
        <v>41843</v>
      </c>
      <c r="J9" s="196" t="s">
        <v>79</v>
      </c>
      <c r="K9" s="85"/>
      <c r="L9" s="86"/>
      <c r="M9" s="145"/>
      <c r="N9" s="85"/>
      <c r="O9" s="334"/>
    </row>
    <row r="10" spans="1:15" ht="42" customHeight="1" x14ac:dyDescent="0.25">
      <c r="A10" s="449"/>
      <c r="B10" s="57" t="s">
        <v>76</v>
      </c>
      <c r="C10" s="57" t="s">
        <v>77</v>
      </c>
      <c r="D10" s="8" t="s">
        <v>78</v>
      </c>
      <c r="E10" s="57">
        <v>0.3</v>
      </c>
      <c r="F10" s="16"/>
      <c r="G10" s="455" t="s">
        <v>30</v>
      </c>
      <c r="H10" s="128">
        <v>41836</v>
      </c>
      <c r="I10" s="82">
        <v>41843</v>
      </c>
      <c r="J10" s="196" t="s">
        <v>79</v>
      </c>
      <c r="K10" s="85"/>
      <c r="L10" s="86"/>
      <c r="M10" s="145"/>
      <c r="N10" s="85"/>
      <c r="O10" s="334"/>
    </row>
    <row r="11" spans="1:15" x14ac:dyDescent="0.25">
      <c r="A11" s="450"/>
      <c r="B11" s="53"/>
      <c r="C11" s="57"/>
      <c r="D11" s="53"/>
      <c r="E11" s="53"/>
      <c r="F11" s="84"/>
      <c r="G11" s="456"/>
      <c r="H11" s="127"/>
      <c r="I11" s="88"/>
      <c r="J11" s="196" t="s">
        <v>79</v>
      </c>
      <c r="K11" s="85"/>
      <c r="L11" s="86"/>
      <c r="M11" s="145"/>
      <c r="N11" s="85"/>
      <c r="O11" s="334"/>
    </row>
    <row r="12" spans="1:15" ht="30.75" customHeight="1" x14ac:dyDescent="0.25">
      <c r="A12" s="451" t="s">
        <v>80</v>
      </c>
      <c r="B12" s="57" t="s">
        <v>74</v>
      </c>
      <c r="C12" s="57" t="s">
        <v>77</v>
      </c>
      <c r="D12" s="8" t="s">
        <v>78</v>
      </c>
      <c r="E12" s="57">
        <v>0.5</v>
      </c>
      <c r="F12" s="327">
        <v>4</v>
      </c>
      <c r="G12" s="457" t="s">
        <v>30</v>
      </c>
      <c r="H12" s="128">
        <v>41836</v>
      </c>
      <c r="I12" s="82">
        <v>41843</v>
      </c>
      <c r="J12" s="196" t="s">
        <v>79</v>
      </c>
      <c r="K12" s="85"/>
      <c r="L12" s="86"/>
      <c r="M12" s="145"/>
      <c r="N12" s="85"/>
      <c r="O12" s="334"/>
    </row>
    <row r="13" spans="1:15" ht="42" customHeight="1" x14ac:dyDescent="0.25">
      <c r="A13" s="449" t="s">
        <v>81</v>
      </c>
      <c r="B13" s="57" t="s">
        <v>75</v>
      </c>
      <c r="C13" s="57" t="s">
        <v>77</v>
      </c>
      <c r="D13" s="8" t="s">
        <v>78</v>
      </c>
      <c r="E13" s="57">
        <v>0.3</v>
      </c>
      <c r="F13" s="16"/>
      <c r="G13" s="455" t="s">
        <v>30</v>
      </c>
      <c r="H13" s="128">
        <v>41836</v>
      </c>
      <c r="I13" s="82">
        <v>41843</v>
      </c>
      <c r="J13" s="196" t="s">
        <v>79</v>
      </c>
      <c r="K13" s="85"/>
      <c r="L13" s="86"/>
      <c r="M13" s="145"/>
      <c r="N13" s="85"/>
      <c r="O13" s="334"/>
    </row>
    <row r="14" spans="1:15" ht="42" customHeight="1" x14ac:dyDescent="0.25">
      <c r="A14" s="449"/>
      <c r="B14" s="57" t="s">
        <v>76</v>
      </c>
      <c r="C14" s="57" t="s">
        <v>77</v>
      </c>
      <c r="D14" s="8" t="s">
        <v>78</v>
      </c>
      <c r="E14" s="57">
        <v>0.2</v>
      </c>
      <c r="F14" s="16"/>
      <c r="G14" s="455" t="s">
        <v>30</v>
      </c>
      <c r="H14" s="128">
        <v>41836</v>
      </c>
      <c r="I14" s="82">
        <v>41843</v>
      </c>
      <c r="J14" s="196" t="s">
        <v>79</v>
      </c>
      <c r="K14" s="85"/>
      <c r="L14" s="86"/>
      <c r="M14" s="145"/>
      <c r="N14" s="85"/>
      <c r="O14" s="334"/>
    </row>
    <row r="15" spans="1:15" x14ac:dyDescent="0.25">
      <c r="A15" s="452"/>
      <c r="B15" s="53"/>
      <c r="C15" s="57"/>
      <c r="D15" s="53"/>
      <c r="E15" s="53"/>
      <c r="F15" s="84"/>
      <c r="G15" s="456"/>
      <c r="H15" s="127"/>
      <c r="I15" s="88"/>
      <c r="J15" s="196" t="s">
        <v>79</v>
      </c>
      <c r="K15" s="79"/>
      <c r="L15" s="80"/>
      <c r="M15" s="145"/>
      <c r="N15" s="79"/>
      <c r="O15" s="142"/>
    </row>
    <row r="16" spans="1:15" ht="30.75" customHeight="1" x14ac:dyDescent="0.25">
      <c r="A16" s="451" t="s">
        <v>72</v>
      </c>
      <c r="B16" s="57" t="s">
        <v>74</v>
      </c>
      <c r="C16" s="57" t="s">
        <v>77</v>
      </c>
      <c r="D16" s="8" t="s">
        <v>78</v>
      </c>
      <c r="E16" s="57">
        <v>1.1000000000000001</v>
      </c>
      <c r="F16" s="327">
        <v>4</v>
      </c>
      <c r="G16" s="457" t="s">
        <v>30</v>
      </c>
      <c r="H16" s="128">
        <v>41869</v>
      </c>
      <c r="I16" s="82">
        <v>41877</v>
      </c>
      <c r="J16" s="196" t="s">
        <v>79</v>
      </c>
      <c r="K16" s="85"/>
      <c r="L16" s="86"/>
      <c r="M16" s="145"/>
      <c r="N16" s="85"/>
      <c r="O16" s="334"/>
    </row>
    <row r="17" spans="1:15" ht="42" customHeight="1" x14ac:dyDescent="0.25">
      <c r="A17" s="449" t="s">
        <v>73</v>
      </c>
      <c r="B17" s="57" t="s">
        <v>75</v>
      </c>
      <c r="C17" s="57" t="s">
        <v>77</v>
      </c>
      <c r="D17" s="8" t="s">
        <v>78</v>
      </c>
      <c r="E17" s="57">
        <v>0.9</v>
      </c>
      <c r="F17" s="16"/>
      <c r="G17" s="455" t="s">
        <v>30</v>
      </c>
      <c r="H17" s="128">
        <v>41869</v>
      </c>
      <c r="I17" s="82">
        <v>41877</v>
      </c>
      <c r="J17" s="196" t="s">
        <v>79</v>
      </c>
      <c r="K17" s="85"/>
      <c r="L17" s="86"/>
      <c r="M17" s="145"/>
      <c r="N17" s="85"/>
      <c r="O17" s="334"/>
    </row>
    <row r="18" spans="1:15" ht="42" customHeight="1" x14ac:dyDescent="0.25">
      <c r="A18" s="449"/>
      <c r="B18" s="57" t="s">
        <v>76</v>
      </c>
      <c r="C18" s="57" t="s">
        <v>77</v>
      </c>
      <c r="D18" s="8" t="s">
        <v>78</v>
      </c>
      <c r="E18" s="57">
        <v>0.2</v>
      </c>
      <c r="F18" s="16"/>
      <c r="G18" s="455" t="s">
        <v>30</v>
      </c>
      <c r="H18" s="128">
        <v>41869</v>
      </c>
      <c r="I18" s="82">
        <v>41877</v>
      </c>
      <c r="J18" s="196" t="s">
        <v>79</v>
      </c>
      <c r="K18" s="85"/>
      <c r="L18" s="86"/>
      <c r="M18" s="145"/>
      <c r="N18" s="85"/>
      <c r="O18" s="334"/>
    </row>
    <row r="19" spans="1:15" x14ac:dyDescent="0.25">
      <c r="A19" s="450"/>
      <c r="B19" s="53"/>
      <c r="C19" s="57"/>
      <c r="D19" s="53"/>
      <c r="E19" s="53"/>
      <c r="F19" s="84"/>
      <c r="G19" s="456"/>
      <c r="H19" s="127"/>
      <c r="I19" s="88"/>
      <c r="J19" s="196" t="s">
        <v>79</v>
      </c>
      <c r="K19" s="85"/>
      <c r="L19" s="86"/>
      <c r="M19" s="145"/>
      <c r="N19" s="85"/>
      <c r="O19" s="334"/>
    </row>
    <row r="20" spans="1:15" ht="30.75" customHeight="1" x14ac:dyDescent="0.25">
      <c r="A20" s="451" t="s">
        <v>80</v>
      </c>
      <c r="B20" s="57" t="s">
        <v>74</v>
      </c>
      <c r="C20" s="57" t="s">
        <v>77</v>
      </c>
      <c r="D20" s="8" t="s">
        <v>78</v>
      </c>
      <c r="E20" s="57">
        <v>0.4</v>
      </c>
      <c r="F20" s="327">
        <v>4</v>
      </c>
      <c r="G20" s="457" t="s">
        <v>30</v>
      </c>
      <c r="H20" s="128">
        <v>41869</v>
      </c>
      <c r="I20" s="82">
        <v>41877</v>
      </c>
      <c r="J20" s="196" t="s">
        <v>79</v>
      </c>
      <c r="K20" s="85"/>
      <c r="L20" s="86"/>
      <c r="M20" s="145"/>
      <c r="N20" s="85"/>
      <c r="O20" s="334"/>
    </row>
    <row r="21" spans="1:15" ht="42" customHeight="1" x14ac:dyDescent="0.25">
      <c r="A21" s="449" t="s">
        <v>81</v>
      </c>
      <c r="B21" s="57" t="s">
        <v>75</v>
      </c>
      <c r="C21" s="57" t="s">
        <v>77</v>
      </c>
      <c r="D21" s="8" t="s">
        <v>78</v>
      </c>
      <c r="E21" s="57">
        <v>0.4</v>
      </c>
      <c r="F21" s="16"/>
      <c r="G21" s="455" t="s">
        <v>30</v>
      </c>
      <c r="H21" s="128">
        <v>41869</v>
      </c>
      <c r="I21" s="82">
        <v>41877</v>
      </c>
      <c r="J21" s="196" t="s">
        <v>79</v>
      </c>
      <c r="K21" s="85"/>
      <c r="L21" s="86"/>
      <c r="M21" s="145"/>
      <c r="N21" s="85"/>
      <c r="O21" s="334"/>
    </row>
    <row r="22" spans="1:15" ht="42" customHeight="1" x14ac:dyDescent="0.25">
      <c r="A22" s="449"/>
      <c r="B22" s="57" t="s">
        <v>76</v>
      </c>
      <c r="C22" s="57" t="s">
        <v>77</v>
      </c>
      <c r="D22" s="8" t="s">
        <v>78</v>
      </c>
      <c r="E22" s="57">
        <v>0.1</v>
      </c>
      <c r="F22" s="16"/>
      <c r="G22" s="455" t="s">
        <v>30</v>
      </c>
      <c r="H22" s="128">
        <v>41869</v>
      </c>
      <c r="I22" s="82">
        <v>41877</v>
      </c>
      <c r="J22" s="196" t="s">
        <v>79</v>
      </c>
      <c r="K22" s="85"/>
      <c r="L22" s="86"/>
      <c r="M22" s="145"/>
      <c r="N22" s="85"/>
      <c r="O22" s="334"/>
    </row>
    <row r="23" spans="1:15" x14ac:dyDescent="0.25">
      <c r="A23" s="452"/>
      <c r="B23" s="53"/>
      <c r="C23" s="57"/>
      <c r="D23" s="53"/>
      <c r="E23" s="53"/>
      <c r="F23" s="84"/>
      <c r="G23" s="456"/>
      <c r="H23" s="127"/>
      <c r="I23" s="88"/>
      <c r="J23" s="196" t="s">
        <v>79</v>
      </c>
      <c r="K23" s="79"/>
      <c r="L23" s="80"/>
      <c r="M23" s="145"/>
      <c r="N23" s="79"/>
      <c r="O23" s="142"/>
    </row>
    <row r="24" spans="1:15" ht="30.75" customHeight="1" x14ac:dyDescent="0.25">
      <c r="A24" s="451" t="s">
        <v>72</v>
      </c>
      <c r="B24" s="57" t="s">
        <v>74</v>
      </c>
      <c r="C24" s="57" t="s">
        <v>77</v>
      </c>
      <c r="D24" s="8" t="s">
        <v>78</v>
      </c>
      <c r="E24" s="57">
        <v>0.9</v>
      </c>
      <c r="F24" s="327">
        <v>4</v>
      </c>
      <c r="G24" s="457" t="s">
        <v>30</v>
      </c>
      <c r="H24" s="128">
        <v>41900</v>
      </c>
      <c r="I24" s="82">
        <v>41908</v>
      </c>
      <c r="J24" s="196" t="s">
        <v>79</v>
      </c>
      <c r="K24" s="85"/>
      <c r="L24" s="86"/>
      <c r="M24" s="145"/>
      <c r="N24" s="85"/>
      <c r="O24" s="334"/>
    </row>
    <row r="25" spans="1:15" ht="42" customHeight="1" x14ac:dyDescent="0.25">
      <c r="A25" s="449" t="s">
        <v>73</v>
      </c>
      <c r="B25" s="57" t="s">
        <v>75</v>
      </c>
      <c r="C25" s="57" t="s">
        <v>77</v>
      </c>
      <c r="D25" s="8" t="s">
        <v>78</v>
      </c>
      <c r="E25" s="57">
        <v>0.3</v>
      </c>
      <c r="F25" s="16"/>
      <c r="G25" s="455" t="s">
        <v>30</v>
      </c>
      <c r="H25" s="128">
        <v>41900</v>
      </c>
      <c r="I25" s="82">
        <v>41908</v>
      </c>
      <c r="J25" s="196" t="s">
        <v>79</v>
      </c>
      <c r="K25" s="85"/>
      <c r="L25" s="86"/>
      <c r="M25" s="145"/>
      <c r="N25" s="85"/>
      <c r="O25" s="334"/>
    </row>
    <row r="26" spans="1:15" ht="42" customHeight="1" x14ac:dyDescent="0.25">
      <c r="A26" s="449"/>
      <c r="B26" s="57" t="s">
        <v>76</v>
      </c>
      <c r="C26" s="57" t="s">
        <v>77</v>
      </c>
      <c r="D26" s="8" t="s">
        <v>78</v>
      </c>
      <c r="E26" s="57">
        <v>0.6</v>
      </c>
      <c r="F26" s="16"/>
      <c r="G26" s="455" t="s">
        <v>30</v>
      </c>
      <c r="H26" s="128">
        <v>41900</v>
      </c>
      <c r="I26" s="82">
        <v>41908</v>
      </c>
      <c r="J26" s="196" t="s">
        <v>79</v>
      </c>
      <c r="K26" s="85"/>
      <c r="L26" s="86"/>
      <c r="M26" s="145"/>
      <c r="N26" s="85"/>
      <c r="O26" s="334"/>
    </row>
    <row r="27" spans="1:15" x14ac:dyDescent="0.25">
      <c r="A27" s="450"/>
      <c r="B27" s="53"/>
      <c r="C27" s="57"/>
      <c r="D27" s="53"/>
      <c r="E27" s="53"/>
      <c r="F27" s="84"/>
      <c r="G27" s="456"/>
      <c r="H27" s="92"/>
      <c r="I27" s="88"/>
      <c r="J27" s="196" t="s">
        <v>79</v>
      </c>
      <c r="K27" s="85"/>
      <c r="L27" s="86"/>
      <c r="M27" s="145"/>
      <c r="N27" s="85"/>
      <c r="O27" s="334"/>
    </row>
    <row r="28" spans="1:15" ht="30.75" customHeight="1" x14ac:dyDescent="0.25">
      <c r="A28" s="451" t="s">
        <v>80</v>
      </c>
      <c r="B28" s="57" t="s">
        <v>74</v>
      </c>
      <c r="C28" s="57" t="s">
        <v>77</v>
      </c>
      <c r="D28" s="8" t="s">
        <v>78</v>
      </c>
      <c r="E28" s="57">
        <v>3.4</v>
      </c>
      <c r="F28" s="327">
        <v>4</v>
      </c>
      <c r="G28" s="457" t="s">
        <v>30</v>
      </c>
      <c r="H28" s="128">
        <v>41900</v>
      </c>
      <c r="I28" s="82">
        <v>41908</v>
      </c>
      <c r="J28" s="196" t="s">
        <v>79</v>
      </c>
      <c r="K28" s="85"/>
      <c r="L28" s="86"/>
      <c r="M28" s="145"/>
      <c r="N28" s="85"/>
      <c r="O28" s="334"/>
    </row>
    <row r="29" spans="1:15" ht="42" customHeight="1" x14ac:dyDescent="0.25">
      <c r="A29" s="449" t="s">
        <v>81</v>
      </c>
      <c r="B29" s="57" t="s">
        <v>75</v>
      </c>
      <c r="C29" s="57" t="s">
        <v>77</v>
      </c>
      <c r="D29" s="8" t="s">
        <v>78</v>
      </c>
      <c r="E29" s="57">
        <v>2.8</v>
      </c>
      <c r="F29" s="16"/>
      <c r="G29" s="455" t="s">
        <v>30</v>
      </c>
      <c r="H29" s="128">
        <v>41900</v>
      </c>
      <c r="I29" s="82">
        <v>41908</v>
      </c>
      <c r="J29" s="196" t="s">
        <v>79</v>
      </c>
      <c r="K29" s="85"/>
      <c r="L29" s="86"/>
      <c r="M29" s="145"/>
      <c r="N29" s="85"/>
      <c r="O29" s="334"/>
    </row>
    <row r="30" spans="1:15" ht="42" customHeight="1" x14ac:dyDescent="0.25">
      <c r="A30" s="449"/>
      <c r="B30" s="57" t="s">
        <v>76</v>
      </c>
      <c r="C30" s="57" t="s">
        <v>77</v>
      </c>
      <c r="D30" s="8" t="s">
        <v>78</v>
      </c>
      <c r="E30" s="57">
        <v>0.6</v>
      </c>
      <c r="F30" s="16"/>
      <c r="G30" s="455" t="s">
        <v>30</v>
      </c>
      <c r="H30" s="128">
        <v>41900</v>
      </c>
      <c r="I30" s="82">
        <v>41908</v>
      </c>
      <c r="J30" s="196" t="s">
        <v>79</v>
      </c>
      <c r="K30" s="85"/>
      <c r="L30" s="86"/>
      <c r="M30" s="145"/>
      <c r="N30" s="85"/>
      <c r="O30" s="334"/>
    </row>
    <row r="31" spans="1:15" x14ac:dyDescent="0.25">
      <c r="A31" s="452"/>
      <c r="B31" s="53"/>
      <c r="C31" s="57"/>
      <c r="D31" s="53"/>
      <c r="E31" s="53"/>
      <c r="F31" s="84"/>
      <c r="G31" s="456"/>
      <c r="H31" s="127"/>
      <c r="I31" s="88"/>
      <c r="J31" s="196" t="s">
        <v>79</v>
      </c>
      <c r="K31" s="79"/>
      <c r="L31" s="80"/>
      <c r="M31" s="145"/>
      <c r="N31" s="79"/>
      <c r="O31" s="142"/>
    </row>
    <row r="32" spans="1:15" ht="30.75" customHeight="1" x14ac:dyDescent="0.25">
      <c r="A32" s="451" t="s">
        <v>72</v>
      </c>
      <c r="B32" s="57" t="s">
        <v>74</v>
      </c>
      <c r="C32" s="57" t="s">
        <v>77</v>
      </c>
      <c r="D32" s="8" t="s">
        <v>78</v>
      </c>
      <c r="E32" s="57">
        <v>4</v>
      </c>
      <c r="F32" s="327">
        <v>4</v>
      </c>
      <c r="G32" s="457" t="s">
        <v>30</v>
      </c>
      <c r="H32" s="128">
        <v>41928</v>
      </c>
      <c r="I32" s="82">
        <v>41935</v>
      </c>
      <c r="J32" s="196" t="s">
        <v>79</v>
      </c>
      <c r="K32" s="85"/>
      <c r="L32" s="86"/>
      <c r="M32" s="145"/>
      <c r="N32" s="85"/>
      <c r="O32" s="334"/>
    </row>
    <row r="33" spans="1:15" ht="42" customHeight="1" x14ac:dyDescent="0.25">
      <c r="A33" s="449" t="s">
        <v>73</v>
      </c>
      <c r="B33" s="57" t="s">
        <v>75</v>
      </c>
      <c r="C33" s="57" t="s">
        <v>77</v>
      </c>
      <c r="D33" s="8" t="s">
        <v>78</v>
      </c>
      <c r="E33" s="57">
        <v>3.5</v>
      </c>
      <c r="F33" s="16"/>
      <c r="G33" s="455" t="s">
        <v>30</v>
      </c>
      <c r="H33" s="128">
        <v>41928</v>
      </c>
      <c r="I33" s="82">
        <v>41935</v>
      </c>
      <c r="J33" s="196" t="s">
        <v>79</v>
      </c>
      <c r="K33" s="85"/>
      <c r="L33" s="86"/>
      <c r="M33" s="145"/>
      <c r="N33" s="85"/>
      <c r="O33" s="334"/>
    </row>
    <row r="34" spans="1:15" ht="42" customHeight="1" x14ac:dyDescent="0.25">
      <c r="A34" s="449"/>
      <c r="B34" s="57" t="s">
        <v>76</v>
      </c>
      <c r="C34" s="57" t="s">
        <v>77</v>
      </c>
      <c r="D34" s="8" t="s">
        <v>78</v>
      </c>
      <c r="E34" s="57">
        <v>0.5</v>
      </c>
      <c r="F34" s="16"/>
      <c r="G34" s="455" t="s">
        <v>30</v>
      </c>
      <c r="H34" s="128">
        <v>41928</v>
      </c>
      <c r="I34" s="82">
        <v>41935</v>
      </c>
      <c r="J34" s="196" t="s">
        <v>79</v>
      </c>
      <c r="K34" s="85"/>
      <c r="L34" s="86"/>
      <c r="M34" s="145"/>
      <c r="N34" s="85"/>
      <c r="O34" s="334"/>
    </row>
    <row r="35" spans="1:15" x14ac:dyDescent="0.25">
      <c r="A35" s="450"/>
      <c r="B35" s="53"/>
      <c r="C35" s="57"/>
      <c r="D35" s="53"/>
      <c r="E35" s="53"/>
      <c r="F35" s="84"/>
      <c r="G35" s="456"/>
      <c r="H35" s="127"/>
      <c r="I35" s="88"/>
      <c r="J35" s="196" t="s">
        <v>79</v>
      </c>
      <c r="K35" s="85"/>
      <c r="L35" s="86"/>
      <c r="M35" s="145"/>
      <c r="N35" s="85"/>
      <c r="O35" s="334"/>
    </row>
    <row r="36" spans="1:15" ht="30.75" customHeight="1" x14ac:dyDescent="0.25">
      <c r="A36" s="451" t="s">
        <v>80</v>
      </c>
      <c r="B36" s="57" t="s">
        <v>74</v>
      </c>
      <c r="C36" s="57" t="s">
        <v>77</v>
      </c>
      <c r="D36" s="8" t="s">
        <v>78</v>
      </c>
      <c r="E36" s="57">
        <v>1</v>
      </c>
      <c r="F36" s="327">
        <v>4</v>
      </c>
      <c r="G36" s="457" t="s">
        <v>30</v>
      </c>
      <c r="H36" s="128">
        <v>41928</v>
      </c>
      <c r="I36" s="82">
        <v>41935</v>
      </c>
      <c r="J36" s="196" t="s">
        <v>79</v>
      </c>
      <c r="K36" s="85"/>
      <c r="L36" s="86"/>
      <c r="M36" s="145"/>
      <c r="N36" s="85"/>
      <c r="O36" s="334"/>
    </row>
    <row r="37" spans="1:15" ht="42" customHeight="1" x14ac:dyDescent="0.25">
      <c r="A37" s="449" t="s">
        <v>81</v>
      </c>
      <c r="B37" s="57" t="s">
        <v>75</v>
      </c>
      <c r="C37" s="57" t="s">
        <v>77</v>
      </c>
      <c r="D37" s="8" t="s">
        <v>78</v>
      </c>
      <c r="E37" s="57">
        <v>0.9</v>
      </c>
      <c r="F37" s="16"/>
      <c r="G37" s="455" t="s">
        <v>30</v>
      </c>
      <c r="H37" s="128">
        <v>41928</v>
      </c>
      <c r="I37" s="82">
        <v>41935</v>
      </c>
      <c r="J37" s="196" t="s">
        <v>79</v>
      </c>
      <c r="K37" s="85"/>
      <c r="L37" s="86"/>
      <c r="M37" s="145"/>
      <c r="N37" s="85"/>
      <c r="O37" s="334"/>
    </row>
    <row r="38" spans="1:15" ht="42" customHeight="1" x14ac:dyDescent="0.25">
      <c r="A38" s="449"/>
      <c r="B38" s="57" t="s">
        <v>76</v>
      </c>
      <c r="C38" s="57" t="s">
        <v>77</v>
      </c>
      <c r="D38" s="8" t="s">
        <v>78</v>
      </c>
      <c r="E38" s="57">
        <v>0.1</v>
      </c>
      <c r="F38" s="16"/>
      <c r="G38" s="455" t="s">
        <v>30</v>
      </c>
      <c r="H38" s="128">
        <v>41928</v>
      </c>
      <c r="I38" s="82">
        <v>41935</v>
      </c>
      <c r="J38" s="196" t="s">
        <v>79</v>
      </c>
      <c r="K38" s="85"/>
      <c r="L38" s="86"/>
      <c r="M38" s="145"/>
      <c r="N38" s="85"/>
      <c r="O38" s="334"/>
    </row>
    <row r="39" spans="1:15" x14ac:dyDescent="0.25">
      <c r="A39" s="452"/>
      <c r="B39" s="53"/>
      <c r="C39" s="57"/>
      <c r="D39" s="53"/>
      <c r="E39" s="53"/>
      <c r="F39" s="84"/>
      <c r="G39" s="456"/>
      <c r="H39" s="127"/>
      <c r="I39" s="88"/>
      <c r="J39" s="196" t="s">
        <v>79</v>
      </c>
      <c r="K39" s="79"/>
      <c r="L39" s="80"/>
      <c r="M39" s="145"/>
      <c r="N39" s="79"/>
      <c r="O39" s="142"/>
    </row>
    <row r="40" spans="1:15" ht="30.75" customHeight="1" x14ac:dyDescent="0.25">
      <c r="A40" s="451" t="s">
        <v>72</v>
      </c>
      <c r="B40" s="57" t="s">
        <v>74</v>
      </c>
      <c r="C40" s="57" t="s">
        <v>77</v>
      </c>
      <c r="D40" s="8" t="s">
        <v>78</v>
      </c>
      <c r="E40" s="57">
        <v>5.6</v>
      </c>
      <c r="F40" s="327">
        <v>4</v>
      </c>
      <c r="G40" s="457" t="s">
        <v>32</v>
      </c>
      <c r="H40" s="128">
        <v>41960</v>
      </c>
      <c r="I40" s="82">
        <v>41969</v>
      </c>
      <c r="J40" s="196" t="s">
        <v>79</v>
      </c>
      <c r="K40" s="85"/>
      <c r="L40" s="86"/>
      <c r="M40" s="145"/>
      <c r="N40" s="85"/>
      <c r="O40" s="334"/>
    </row>
    <row r="41" spans="1:15" ht="42" customHeight="1" x14ac:dyDescent="0.25">
      <c r="A41" s="449" t="s">
        <v>73</v>
      </c>
      <c r="B41" s="57" t="s">
        <v>75</v>
      </c>
      <c r="C41" s="57" t="s">
        <v>77</v>
      </c>
      <c r="D41" s="8" t="s">
        <v>78</v>
      </c>
      <c r="E41" s="57">
        <v>4.5999999999999996</v>
      </c>
      <c r="F41" s="16"/>
      <c r="G41" s="455" t="s">
        <v>30</v>
      </c>
      <c r="H41" s="128">
        <v>41960</v>
      </c>
      <c r="I41" s="82">
        <v>41969</v>
      </c>
      <c r="J41" s="196" t="s">
        <v>79</v>
      </c>
      <c r="K41" s="85"/>
      <c r="L41" s="86"/>
      <c r="M41" s="145"/>
      <c r="N41" s="85"/>
      <c r="O41" s="334"/>
    </row>
    <row r="42" spans="1:15" ht="42" customHeight="1" x14ac:dyDescent="0.25">
      <c r="A42" s="449"/>
      <c r="B42" s="57" t="s">
        <v>76</v>
      </c>
      <c r="C42" s="57" t="s">
        <v>77</v>
      </c>
      <c r="D42" s="8" t="s">
        <v>78</v>
      </c>
      <c r="E42" s="57">
        <v>1</v>
      </c>
      <c r="F42" s="16"/>
      <c r="G42" s="455" t="s">
        <v>30</v>
      </c>
      <c r="H42" s="128">
        <v>41960</v>
      </c>
      <c r="I42" s="82">
        <v>41969</v>
      </c>
      <c r="J42" s="196" t="s">
        <v>79</v>
      </c>
      <c r="K42" s="85"/>
      <c r="L42" s="86"/>
      <c r="M42" s="145"/>
      <c r="N42" s="85"/>
      <c r="O42" s="334"/>
    </row>
    <row r="43" spans="1:15" x14ac:dyDescent="0.25">
      <c r="A43" s="450"/>
      <c r="B43" s="53"/>
      <c r="C43" s="57"/>
      <c r="D43" s="53"/>
      <c r="E43" s="53"/>
      <c r="F43" s="84"/>
      <c r="G43" s="456"/>
      <c r="H43" s="127"/>
      <c r="I43" s="88"/>
      <c r="J43" s="196" t="s">
        <v>79</v>
      </c>
      <c r="K43" s="85"/>
      <c r="L43" s="86"/>
      <c r="M43" s="145"/>
      <c r="N43" s="85"/>
      <c r="O43" s="334"/>
    </row>
    <row r="44" spans="1:15" ht="30.75" customHeight="1" x14ac:dyDescent="0.25">
      <c r="A44" s="451" t="s">
        <v>80</v>
      </c>
      <c r="B44" s="57" t="s">
        <v>74</v>
      </c>
      <c r="C44" s="57" t="s">
        <v>77</v>
      </c>
      <c r="D44" s="8" t="s">
        <v>78</v>
      </c>
      <c r="E44" s="57">
        <v>2.4</v>
      </c>
      <c r="F44" s="327">
        <v>4</v>
      </c>
      <c r="G44" s="457" t="s">
        <v>30</v>
      </c>
      <c r="H44" s="128">
        <v>41960</v>
      </c>
      <c r="I44" s="82">
        <v>41969</v>
      </c>
      <c r="J44" s="196" t="s">
        <v>79</v>
      </c>
      <c r="K44" s="85"/>
      <c r="L44" s="86"/>
      <c r="M44" s="145"/>
      <c r="N44" s="85"/>
      <c r="O44" s="334"/>
    </row>
    <row r="45" spans="1:15" ht="42" customHeight="1" x14ac:dyDescent="0.25">
      <c r="A45" s="449" t="s">
        <v>81</v>
      </c>
      <c r="B45" s="57" t="s">
        <v>75</v>
      </c>
      <c r="C45" s="57" t="s">
        <v>77</v>
      </c>
      <c r="D45" s="8" t="s">
        <v>78</v>
      </c>
      <c r="E45" s="57">
        <v>2.1</v>
      </c>
      <c r="F45" s="16"/>
      <c r="G45" s="455" t="s">
        <v>30</v>
      </c>
      <c r="H45" s="128">
        <v>41960</v>
      </c>
      <c r="I45" s="82">
        <v>41969</v>
      </c>
      <c r="J45" s="196" t="s">
        <v>79</v>
      </c>
      <c r="K45" s="85"/>
      <c r="L45" s="86"/>
      <c r="M45" s="145"/>
      <c r="N45" s="85"/>
      <c r="O45" s="334"/>
    </row>
    <row r="46" spans="1:15" ht="42" customHeight="1" x14ac:dyDescent="0.25">
      <c r="A46" s="449"/>
      <c r="B46" s="57" t="s">
        <v>76</v>
      </c>
      <c r="C46" s="57" t="s">
        <v>77</v>
      </c>
      <c r="D46" s="8" t="s">
        <v>78</v>
      </c>
      <c r="E46" s="57">
        <v>0.3</v>
      </c>
      <c r="F46" s="16"/>
      <c r="G46" s="455" t="s">
        <v>30</v>
      </c>
      <c r="H46" s="128">
        <v>41960</v>
      </c>
      <c r="I46" s="82">
        <v>41969</v>
      </c>
      <c r="J46" s="196" t="s">
        <v>79</v>
      </c>
      <c r="K46" s="85"/>
      <c r="L46" s="86"/>
      <c r="M46" s="145"/>
      <c r="N46" s="85"/>
      <c r="O46" s="334"/>
    </row>
    <row r="47" spans="1:15" x14ac:dyDescent="0.25">
      <c r="A47" s="452"/>
      <c r="B47" s="53"/>
      <c r="C47" s="57"/>
      <c r="D47" s="53"/>
      <c r="E47" s="53"/>
      <c r="F47" s="84"/>
      <c r="G47" s="456"/>
      <c r="H47" s="127"/>
      <c r="I47" s="88"/>
      <c r="J47" s="196" t="s">
        <v>79</v>
      </c>
      <c r="K47" s="79"/>
      <c r="L47" s="80"/>
      <c r="M47" s="145"/>
      <c r="N47" s="79"/>
      <c r="O47" s="142"/>
    </row>
    <row r="48" spans="1:15" ht="30.75" customHeight="1" x14ac:dyDescent="0.25">
      <c r="A48" s="451" t="s">
        <v>72</v>
      </c>
      <c r="B48" s="57" t="s">
        <v>74</v>
      </c>
      <c r="C48" s="57" t="s">
        <v>77</v>
      </c>
      <c r="D48" s="8" t="s">
        <v>78</v>
      </c>
      <c r="E48" s="57">
        <v>2.9</v>
      </c>
      <c r="F48" s="327">
        <v>4</v>
      </c>
      <c r="G48" s="457" t="s">
        <v>30</v>
      </c>
      <c r="H48" s="128">
        <v>41989</v>
      </c>
      <c r="I48" s="82">
        <v>41997</v>
      </c>
      <c r="J48" s="196" t="s">
        <v>79</v>
      </c>
      <c r="K48" s="85"/>
      <c r="L48" s="86"/>
      <c r="M48" s="145"/>
      <c r="N48" s="85"/>
      <c r="O48" s="334"/>
    </row>
    <row r="49" spans="1:15" ht="42" customHeight="1" x14ac:dyDescent="0.25">
      <c r="A49" s="449" t="s">
        <v>73</v>
      </c>
      <c r="B49" s="57" t="s">
        <v>75</v>
      </c>
      <c r="C49" s="57" t="s">
        <v>77</v>
      </c>
      <c r="D49" s="8" t="s">
        <v>78</v>
      </c>
      <c r="E49" s="57">
        <v>2.4</v>
      </c>
      <c r="F49" s="16"/>
      <c r="G49" s="455" t="s">
        <v>30</v>
      </c>
      <c r="H49" s="128">
        <v>41989</v>
      </c>
      <c r="I49" s="82">
        <v>41997</v>
      </c>
      <c r="J49" s="196" t="s">
        <v>79</v>
      </c>
      <c r="K49" s="85"/>
      <c r="L49" s="86"/>
      <c r="M49" s="145"/>
      <c r="N49" s="85"/>
      <c r="O49" s="334"/>
    </row>
    <row r="50" spans="1:15" ht="42" customHeight="1" x14ac:dyDescent="0.25">
      <c r="A50" s="449"/>
      <c r="B50" s="57" t="s">
        <v>76</v>
      </c>
      <c r="C50" s="57" t="s">
        <v>77</v>
      </c>
      <c r="D50" s="8" t="s">
        <v>78</v>
      </c>
      <c r="E50" s="57">
        <v>0.5</v>
      </c>
      <c r="F50" s="16"/>
      <c r="G50" s="455" t="s">
        <v>30</v>
      </c>
      <c r="H50" s="128">
        <v>41989</v>
      </c>
      <c r="I50" s="82">
        <v>41997</v>
      </c>
      <c r="J50" s="196" t="s">
        <v>79</v>
      </c>
      <c r="K50" s="85"/>
      <c r="L50" s="86"/>
      <c r="M50" s="145"/>
      <c r="N50" s="85"/>
      <c r="O50" s="334"/>
    </row>
    <row r="51" spans="1:15" x14ac:dyDescent="0.25">
      <c r="A51" s="450"/>
      <c r="B51" s="53"/>
      <c r="C51" s="57"/>
      <c r="D51" s="53"/>
      <c r="E51" s="53"/>
      <c r="F51" s="84"/>
      <c r="G51" s="456"/>
      <c r="H51" s="127"/>
      <c r="I51" s="88"/>
      <c r="J51" s="196" t="s">
        <v>79</v>
      </c>
      <c r="K51" s="85"/>
      <c r="L51" s="86"/>
      <c r="M51" s="145"/>
      <c r="N51" s="85"/>
      <c r="O51" s="334"/>
    </row>
    <row r="52" spans="1:15" ht="30.75" customHeight="1" x14ac:dyDescent="0.25">
      <c r="A52" s="451" t="s">
        <v>80</v>
      </c>
      <c r="B52" s="57" t="s">
        <v>74</v>
      </c>
      <c r="C52" s="57" t="s">
        <v>77</v>
      </c>
      <c r="D52" s="8" t="s">
        <v>78</v>
      </c>
      <c r="E52" s="57">
        <v>4.5999999999999996</v>
      </c>
      <c r="F52" s="327">
        <v>4</v>
      </c>
      <c r="G52" s="457" t="s">
        <v>32</v>
      </c>
      <c r="H52" s="128">
        <v>41989</v>
      </c>
      <c r="I52" s="82">
        <v>41997</v>
      </c>
      <c r="J52" s="196" t="s">
        <v>79</v>
      </c>
      <c r="K52" s="85"/>
      <c r="L52" s="86"/>
      <c r="M52" s="145"/>
      <c r="N52" s="85"/>
      <c r="O52" s="334"/>
    </row>
    <row r="53" spans="1:15" ht="42" customHeight="1" x14ac:dyDescent="0.25">
      <c r="A53" s="449" t="s">
        <v>81</v>
      </c>
      <c r="B53" s="57" t="s">
        <v>75</v>
      </c>
      <c r="C53" s="57" t="s">
        <v>77</v>
      </c>
      <c r="D53" s="8" t="s">
        <v>78</v>
      </c>
      <c r="E53" s="57">
        <v>4.2</v>
      </c>
      <c r="F53" s="16"/>
      <c r="G53" s="455" t="s">
        <v>30</v>
      </c>
      <c r="H53" s="128">
        <v>41989</v>
      </c>
      <c r="I53" s="82">
        <v>41997</v>
      </c>
      <c r="J53" s="196" t="s">
        <v>79</v>
      </c>
      <c r="K53" s="85"/>
      <c r="L53" s="86"/>
      <c r="M53" s="145"/>
      <c r="N53" s="85"/>
      <c r="O53" s="334"/>
    </row>
    <row r="54" spans="1:15" ht="42" customHeight="1" x14ac:dyDescent="0.25">
      <c r="A54" s="449"/>
      <c r="B54" s="57" t="s">
        <v>76</v>
      </c>
      <c r="C54" s="57" t="s">
        <v>77</v>
      </c>
      <c r="D54" s="8" t="s">
        <v>78</v>
      </c>
      <c r="E54" s="57">
        <v>0.4</v>
      </c>
      <c r="F54" s="16"/>
      <c r="G54" s="455" t="s">
        <v>30</v>
      </c>
      <c r="H54" s="128">
        <v>41989</v>
      </c>
      <c r="I54" s="82">
        <v>41997</v>
      </c>
      <c r="J54" s="196" t="s">
        <v>79</v>
      </c>
      <c r="K54" s="85"/>
      <c r="L54" s="86"/>
      <c r="M54" s="145"/>
      <c r="N54" s="85"/>
      <c r="O54" s="334"/>
    </row>
    <row r="55" spans="1:15" x14ac:dyDescent="0.25">
      <c r="A55" s="452"/>
      <c r="B55" s="53"/>
      <c r="C55" s="57"/>
      <c r="D55" s="53"/>
      <c r="E55" s="53"/>
      <c r="F55" s="84"/>
      <c r="G55" s="456"/>
      <c r="H55" s="127"/>
      <c r="I55" s="88"/>
      <c r="J55" s="196" t="s">
        <v>79</v>
      </c>
      <c r="K55" s="79"/>
      <c r="L55" s="80"/>
      <c r="M55" s="145"/>
      <c r="N55" s="79"/>
      <c r="O55" s="142"/>
    </row>
    <row r="56" spans="1:15" ht="30.75" customHeight="1" x14ac:dyDescent="0.25">
      <c r="A56" s="451" t="s">
        <v>72</v>
      </c>
      <c r="B56" s="57" t="s">
        <v>74</v>
      </c>
      <c r="C56" s="57" t="s">
        <v>77</v>
      </c>
      <c r="D56" s="8" t="s">
        <v>78</v>
      </c>
      <c r="E56" s="57">
        <v>2</v>
      </c>
      <c r="F56" s="327">
        <v>4</v>
      </c>
      <c r="G56" s="457" t="s">
        <v>30</v>
      </c>
      <c r="H56" s="128">
        <v>42019</v>
      </c>
      <c r="I56" s="82">
        <v>42027</v>
      </c>
      <c r="J56" s="196" t="s">
        <v>79</v>
      </c>
      <c r="K56" s="85"/>
      <c r="L56" s="86"/>
      <c r="M56" s="145"/>
      <c r="N56" s="85"/>
      <c r="O56" s="334"/>
    </row>
    <row r="57" spans="1:15" ht="42" customHeight="1" x14ac:dyDescent="0.25">
      <c r="A57" s="449" t="s">
        <v>73</v>
      </c>
      <c r="B57" s="57" t="s">
        <v>75</v>
      </c>
      <c r="C57" s="57" t="s">
        <v>77</v>
      </c>
      <c r="D57" s="8" t="s">
        <v>78</v>
      </c>
      <c r="E57" s="57">
        <v>1.4</v>
      </c>
      <c r="F57" s="16"/>
      <c r="G57" s="455" t="s">
        <v>30</v>
      </c>
      <c r="H57" s="128">
        <v>42019</v>
      </c>
      <c r="I57" s="82">
        <v>42027</v>
      </c>
      <c r="J57" s="196" t="s">
        <v>79</v>
      </c>
      <c r="K57" s="85"/>
      <c r="L57" s="86"/>
      <c r="M57" s="145"/>
      <c r="N57" s="85"/>
      <c r="O57" s="334"/>
    </row>
    <row r="58" spans="1:15" ht="42" customHeight="1" x14ac:dyDescent="0.25">
      <c r="A58" s="449"/>
      <c r="B58" s="57" t="s">
        <v>76</v>
      </c>
      <c r="C58" s="57" t="s">
        <v>77</v>
      </c>
      <c r="D58" s="8" t="s">
        <v>78</v>
      </c>
      <c r="E58" s="57">
        <v>0.6</v>
      </c>
      <c r="F58" s="16"/>
      <c r="G58" s="455" t="s">
        <v>30</v>
      </c>
      <c r="H58" s="128">
        <v>42019</v>
      </c>
      <c r="I58" s="82">
        <v>42027</v>
      </c>
      <c r="J58" s="196" t="s">
        <v>79</v>
      </c>
      <c r="K58" s="85"/>
      <c r="L58" s="86"/>
      <c r="M58" s="145"/>
      <c r="N58" s="85"/>
      <c r="O58" s="334"/>
    </row>
    <row r="59" spans="1:15" x14ac:dyDescent="0.25">
      <c r="A59" s="450"/>
      <c r="B59" s="53"/>
      <c r="C59" s="57"/>
      <c r="D59" s="53"/>
      <c r="E59" s="53"/>
      <c r="F59" s="84"/>
      <c r="G59" s="456"/>
      <c r="H59" s="127"/>
      <c r="I59" s="88"/>
      <c r="J59" s="196" t="s">
        <v>79</v>
      </c>
      <c r="K59" s="85"/>
      <c r="L59" s="86"/>
      <c r="M59" s="145"/>
      <c r="N59" s="85"/>
      <c r="O59" s="334"/>
    </row>
    <row r="60" spans="1:15" ht="30.75" customHeight="1" x14ac:dyDescent="0.25">
      <c r="A60" s="451" t="s">
        <v>80</v>
      </c>
      <c r="B60" s="57" t="s">
        <v>74</v>
      </c>
      <c r="C60" s="57" t="s">
        <v>77</v>
      </c>
      <c r="D60" s="8" t="s">
        <v>78</v>
      </c>
      <c r="E60" s="57">
        <v>1</v>
      </c>
      <c r="F60" s="327">
        <v>4</v>
      </c>
      <c r="G60" s="457" t="s">
        <v>30</v>
      </c>
      <c r="H60" s="128">
        <v>42019</v>
      </c>
      <c r="I60" s="82">
        <v>42027</v>
      </c>
      <c r="J60" s="196" t="s">
        <v>79</v>
      </c>
      <c r="K60" s="85"/>
      <c r="L60" s="86"/>
      <c r="M60" s="145"/>
      <c r="N60" s="85"/>
      <c r="O60" s="334"/>
    </row>
    <row r="61" spans="1:15" ht="42" customHeight="1" x14ac:dyDescent="0.25">
      <c r="A61" s="449" t="s">
        <v>81</v>
      </c>
      <c r="B61" s="57" t="s">
        <v>75</v>
      </c>
      <c r="C61" s="57" t="s">
        <v>77</v>
      </c>
      <c r="D61" s="8" t="s">
        <v>78</v>
      </c>
      <c r="E61" s="57">
        <v>0.7</v>
      </c>
      <c r="F61" s="16"/>
      <c r="G61" s="455" t="s">
        <v>30</v>
      </c>
      <c r="H61" s="128">
        <v>42019</v>
      </c>
      <c r="I61" s="82">
        <v>42027</v>
      </c>
      <c r="J61" s="196" t="s">
        <v>79</v>
      </c>
      <c r="K61" s="85"/>
      <c r="L61" s="86"/>
      <c r="M61" s="145"/>
      <c r="N61" s="85"/>
      <c r="O61" s="334"/>
    </row>
    <row r="62" spans="1:15" ht="42" customHeight="1" x14ac:dyDescent="0.25">
      <c r="A62" s="449"/>
      <c r="B62" s="57" t="s">
        <v>76</v>
      </c>
      <c r="C62" s="57" t="s">
        <v>77</v>
      </c>
      <c r="D62" s="8" t="s">
        <v>78</v>
      </c>
      <c r="E62" s="57">
        <v>0.3</v>
      </c>
      <c r="F62" s="16"/>
      <c r="G62" s="455" t="s">
        <v>30</v>
      </c>
      <c r="H62" s="128">
        <v>42019</v>
      </c>
      <c r="I62" s="82">
        <v>42027</v>
      </c>
      <c r="J62" s="196" t="s">
        <v>79</v>
      </c>
      <c r="K62" s="85"/>
      <c r="L62" s="86"/>
      <c r="M62" s="145"/>
      <c r="N62" s="85"/>
      <c r="O62" s="334"/>
    </row>
    <row r="63" spans="1:15" x14ac:dyDescent="0.25">
      <c r="A63" s="452"/>
      <c r="B63" s="53"/>
      <c r="C63" s="57" t="s">
        <v>77</v>
      </c>
      <c r="D63" s="53"/>
      <c r="E63" s="53"/>
      <c r="F63" s="84"/>
      <c r="G63" s="456"/>
      <c r="H63" s="127"/>
      <c r="I63" s="88"/>
      <c r="J63" s="196" t="s">
        <v>79</v>
      </c>
      <c r="K63" s="79"/>
      <c r="L63" s="80"/>
      <c r="M63" s="145"/>
      <c r="N63" s="79"/>
      <c r="O63" s="142"/>
    </row>
    <row r="64" spans="1:15" ht="30.75" customHeight="1" x14ac:dyDescent="0.25">
      <c r="A64" s="451" t="s">
        <v>72</v>
      </c>
      <c r="B64" s="57" t="s">
        <v>74</v>
      </c>
      <c r="C64" s="57" t="s">
        <v>77</v>
      </c>
      <c r="D64" s="8" t="s">
        <v>78</v>
      </c>
      <c r="E64" s="57">
        <v>2.1</v>
      </c>
      <c r="F64" s="327">
        <v>4</v>
      </c>
      <c r="G64" s="457" t="s">
        <v>30</v>
      </c>
      <c r="H64" s="128">
        <v>42019</v>
      </c>
      <c r="I64" s="82">
        <v>42027</v>
      </c>
      <c r="J64" s="196" t="s">
        <v>79</v>
      </c>
      <c r="K64" s="85"/>
      <c r="L64" s="86"/>
      <c r="M64" s="145"/>
      <c r="N64" s="85"/>
      <c r="O64" s="334"/>
    </row>
    <row r="65" spans="1:15" ht="42" customHeight="1" x14ac:dyDescent="0.25">
      <c r="A65" s="449" t="s">
        <v>73</v>
      </c>
      <c r="B65" s="57" t="s">
        <v>75</v>
      </c>
      <c r="C65" s="57" t="s">
        <v>77</v>
      </c>
      <c r="D65" s="8" t="s">
        <v>78</v>
      </c>
      <c r="E65" s="57">
        <v>1.3</v>
      </c>
      <c r="F65" s="16"/>
      <c r="G65" s="455" t="s">
        <v>30</v>
      </c>
      <c r="H65" s="128">
        <v>42019</v>
      </c>
      <c r="I65" s="82">
        <v>42027</v>
      </c>
      <c r="J65" s="196" t="s">
        <v>79</v>
      </c>
      <c r="K65" s="85"/>
      <c r="L65" s="86"/>
      <c r="M65" s="145"/>
      <c r="N65" s="85"/>
      <c r="O65" s="334"/>
    </row>
    <row r="66" spans="1:15" ht="42" customHeight="1" x14ac:dyDescent="0.25">
      <c r="A66" s="449"/>
      <c r="B66" s="57" t="s">
        <v>76</v>
      </c>
      <c r="C66" s="57" t="s">
        <v>77</v>
      </c>
      <c r="D66" s="8" t="s">
        <v>78</v>
      </c>
      <c r="E66" s="57">
        <v>0.8</v>
      </c>
      <c r="F66" s="16"/>
      <c r="G66" s="455" t="s">
        <v>30</v>
      </c>
      <c r="H66" s="128">
        <v>42019</v>
      </c>
      <c r="I66" s="82">
        <v>42027</v>
      </c>
      <c r="J66" s="196" t="s">
        <v>79</v>
      </c>
      <c r="K66" s="85"/>
      <c r="L66" s="86"/>
      <c r="M66" s="145"/>
      <c r="N66" s="85"/>
      <c r="O66" s="334"/>
    </row>
    <row r="67" spans="1:15" x14ac:dyDescent="0.25">
      <c r="A67" s="450"/>
      <c r="B67" s="53"/>
      <c r="C67" s="57"/>
      <c r="D67" s="53"/>
      <c r="E67" s="53"/>
      <c r="F67" s="84"/>
      <c r="G67" s="456"/>
      <c r="H67" s="127"/>
      <c r="I67" s="88"/>
      <c r="J67" s="196" t="s">
        <v>79</v>
      </c>
      <c r="K67" s="85"/>
      <c r="L67" s="86"/>
      <c r="M67" s="145"/>
      <c r="N67" s="85"/>
      <c r="O67" s="334"/>
    </row>
    <row r="68" spans="1:15" ht="30.75" customHeight="1" x14ac:dyDescent="0.25">
      <c r="A68" s="451" t="s">
        <v>80</v>
      </c>
      <c r="B68" s="57" t="s">
        <v>74</v>
      </c>
      <c r="C68" s="57" t="s">
        <v>77</v>
      </c>
      <c r="D68" s="8" t="s">
        <v>78</v>
      </c>
      <c r="E68" s="57">
        <v>0.4</v>
      </c>
      <c r="F68" s="327">
        <v>4</v>
      </c>
      <c r="G68" s="457" t="s">
        <v>30</v>
      </c>
      <c r="H68" s="128">
        <v>42019</v>
      </c>
      <c r="I68" s="82">
        <v>42027</v>
      </c>
      <c r="J68" s="196" t="s">
        <v>79</v>
      </c>
      <c r="K68" s="85"/>
      <c r="L68" s="86"/>
      <c r="M68" s="145"/>
      <c r="N68" s="85"/>
      <c r="O68" s="334"/>
    </row>
    <row r="69" spans="1:15" ht="42" customHeight="1" x14ac:dyDescent="0.25">
      <c r="A69" s="449" t="s">
        <v>81</v>
      </c>
      <c r="B69" s="57" t="s">
        <v>75</v>
      </c>
      <c r="C69" s="57" t="s">
        <v>77</v>
      </c>
      <c r="D69" s="8" t="s">
        <v>78</v>
      </c>
      <c r="E69" s="57">
        <v>0.4</v>
      </c>
      <c r="F69" s="16"/>
      <c r="G69" s="455" t="s">
        <v>30</v>
      </c>
      <c r="H69" s="128">
        <v>42019</v>
      </c>
      <c r="I69" s="82">
        <v>42027</v>
      </c>
      <c r="J69" s="196" t="s">
        <v>79</v>
      </c>
      <c r="K69" s="85"/>
      <c r="L69" s="86"/>
      <c r="M69" s="145"/>
      <c r="N69" s="85"/>
      <c r="O69" s="334"/>
    </row>
    <row r="70" spans="1:15" ht="42" customHeight="1" x14ac:dyDescent="0.25">
      <c r="A70" s="449"/>
      <c r="B70" s="57" t="s">
        <v>76</v>
      </c>
      <c r="C70" s="57" t="s">
        <v>77</v>
      </c>
      <c r="D70" s="8" t="s">
        <v>78</v>
      </c>
      <c r="E70" s="57">
        <v>0.1</v>
      </c>
      <c r="F70" s="16"/>
      <c r="G70" s="455" t="s">
        <v>30</v>
      </c>
      <c r="H70" s="128">
        <v>42019</v>
      </c>
      <c r="I70" s="82">
        <v>42027</v>
      </c>
      <c r="J70" s="196" t="s">
        <v>79</v>
      </c>
      <c r="K70" s="85"/>
      <c r="L70" s="86"/>
      <c r="M70" s="145"/>
      <c r="N70" s="85"/>
      <c r="O70" s="334"/>
    </row>
    <row r="71" spans="1:15" x14ac:dyDescent="0.25">
      <c r="A71" s="452"/>
      <c r="B71" s="53"/>
      <c r="C71" s="57"/>
      <c r="D71" s="53"/>
      <c r="E71" s="53"/>
      <c r="F71" s="84"/>
      <c r="G71" s="456"/>
      <c r="H71" s="127"/>
      <c r="I71" s="88"/>
      <c r="J71" s="196" t="s">
        <v>79</v>
      </c>
      <c r="K71" s="79"/>
      <c r="L71" s="80"/>
      <c r="M71" s="145"/>
      <c r="N71" s="79"/>
      <c r="O71" s="142"/>
    </row>
    <row r="72" spans="1:15" x14ac:dyDescent="0.25">
      <c r="A72" s="451" t="s">
        <v>72</v>
      </c>
      <c r="B72" s="57" t="s">
        <v>74</v>
      </c>
      <c r="C72" s="57" t="s">
        <v>77</v>
      </c>
      <c r="D72" s="8" t="s">
        <v>78</v>
      </c>
      <c r="E72" s="57">
        <v>2.9</v>
      </c>
      <c r="F72" s="327">
        <v>4</v>
      </c>
      <c r="G72" s="457" t="s">
        <v>30</v>
      </c>
      <c r="H72" s="128">
        <v>42079</v>
      </c>
      <c r="I72" s="82">
        <v>42082</v>
      </c>
      <c r="J72" s="196" t="s">
        <v>79</v>
      </c>
      <c r="K72" s="85"/>
      <c r="L72" s="86"/>
      <c r="M72" s="145"/>
      <c r="N72" s="85"/>
      <c r="O72" s="334"/>
    </row>
    <row r="73" spans="1:15" ht="36.75" x14ac:dyDescent="0.25">
      <c r="A73" s="449" t="s">
        <v>73</v>
      </c>
      <c r="B73" s="57" t="s">
        <v>75</v>
      </c>
      <c r="C73" s="57" t="s">
        <v>77</v>
      </c>
      <c r="D73" s="8" t="s">
        <v>78</v>
      </c>
      <c r="E73" s="57">
        <v>1.8</v>
      </c>
      <c r="F73" s="16"/>
      <c r="G73" s="455" t="s">
        <v>30</v>
      </c>
      <c r="H73" s="128">
        <v>42079</v>
      </c>
      <c r="I73" s="82">
        <v>42082</v>
      </c>
      <c r="J73" s="196" t="s">
        <v>79</v>
      </c>
      <c r="K73" s="85"/>
      <c r="L73" s="86"/>
      <c r="M73" s="145"/>
      <c r="N73" s="85"/>
      <c r="O73" s="334"/>
    </row>
    <row r="74" spans="1:15" x14ac:dyDescent="0.25">
      <c r="A74" s="449"/>
      <c r="B74" s="57" t="s">
        <v>76</v>
      </c>
      <c r="C74" s="57" t="s">
        <v>77</v>
      </c>
      <c r="D74" s="8" t="s">
        <v>78</v>
      </c>
      <c r="E74" s="57">
        <v>1.1000000000000001</v>
      </c>
      <c r="F74" s="16"/>
      <c r="G74" s="455" t="s">
        <v>30</v>
      </c>
      <c r="H74" s="128">
        <v>42079</v>
      </c>
      <c r="I74" s="82">
        <v>42082</v>
      </c>
      <c r="J74" s="196" t="s">
        <v>79</v>
      </c>
      <c r="K74" s="85"/>
      <c r="L74" s="86"/>
      <c r="M74" s="145"/>
      <c r="N74" s="85"/>
      <c r="O74" s="334"/>
    </row>
    <row r="75" spans="1:15" x14ac:dyDescent="0.25">
      <c r="A75" s="450"/>
      <c r="B75" s="53"/>
      <c r="C75" s="57"/>
      <c r="D75" s="53"/>
      <c r="E75" s="53"/>
      <c r="F75" s="84"/>
      <c r="G75" s="456"/>
      <c r="H75" s="127"/>
      <c r="I75" s="88"/>
      <c r="J75" s="196" t="s">
        <v>79</v>
      </c>
      <c r="K75" s="85"/>
      <c r="L75" s="86"/>
      <c r="M75" s="145"/>
      <c r="N75" s="85"/>
      <c r="O75" s="334"/>
    </row>
    <row r="76" spans="1:15" x14ac:dyDescent="0.25">
      <c r="A76" s="451" t="s">
        <v>80</v>
      </c>
      <c r="B76" s="57" t="s">
        <v>74</v>
      </c>
      <c r="C76" s="57" t="s">
        <v>77</v>
      </c>
      <c r="D76" s="8" t="s">
        <v>78</v>
      </c>
      <c r="E76" s="57">
        <v>1.4</v>
      </c>
      <c r="F76" s="327">
        <v>4</v>
      </c>
      <c r="G76" s="457" t="s">
        <v>30</v>
      </c>
      <c r="H76" s="128">
        <v>42079</v>
      </c>
      <c r="I76" s="82">
        <v>42082</v>
      </c>
      <c r="J76" s="196" t="s">
        <v>79</v>
      </c>
      <c r="K76" s="85"/>
      <c r="L76" s="86"/>
      <c r="M76" s="145"/>
      <c r="N76" s="85"/>
      <c r="O76" s="334"/>
    </row>
    <row r="77" spans="1:15" ht="36.75" x14ac:dyDescent="0.25">
      <c r="A77" s="449" t="s">
        <v>81</v>
      </c>
      <c r="B77" s="57" t="s">
        <v>75</v>
      </c>
      <c r="C77" s="57" t="s">
        <v>77</v>
      </c>
      <c r="D77" s="8" t="s">
        <v>78</v>
      </c>
      <c r="E77" s="57">
        <v>1.1000000000000001</v>
      </c>
      <c r="F77" s="16"/>
      <c r="G77" s="455" t="s">
        <v>30</v>
      </c>
      <c r="H77" s="128">
        <v>42079</v>
      </c>
      <c r="I77" s="82">
        <v>42082</v>
      </c>
      <c r="J77" s="196" t="s">
        <v>79</v>
      </c>
      <c r="K77" s="85"/>
      <c r="L77" s="86"/>
      <c r="M77" s="145"/>
      <c r="N77" s="85"/>
      <c r="O77" s="334"/>
    </row>
    <row r="78" spans="1:15" x14ac:dyDescent="0.25">
      <c r="A78" s="449"/>
      <c r="B78" s="57" t="s">
        <v>76</v>
      </c>
      <c r="C78" s="57" t="s">
        <v>77</v>
      </c>
      <c r="D78" s="8" t="s">
        <v>78</v>
      </c>
      <c r="E78" s="57">
        <v>0.3</v>
      </c>
      <c r="F78" s="16"/>
      <c r="G78" s="455" t="s">
        <v>30</v>
      </c>
      <c r="H78" s="128">
        <v>42079</v>
      </c>
      <c r="I78" s="82">
        <v>42082</v>
      </c>
      <c r="J78" s="196" t="s">
        <v>79</v>
      </c>
      <c r="K78" s="85"/>
      <c r="L78" s="86"/>
      <c r="M78" s="145"/>
      <c r="N78" s="85"/>
      <c r="O78" s="334"/>
    </row>
    <row r="79" spans="1:15" x14ac:dyDescent="0.25">
      <c r="A79" s="452"/>
      <c r="B79" s="53"/>
      <c r="C79" s="57"/>
      <c r="D79" s="53"/>
      <c r="E79" s="53"/>
      <c r="F79" s="84"/>
      <c r="G79" s="456"/>
      <c r="H79" s="127"/>
      <c r="I79" s="88"/>
      <c r="J79" s="196" t="s">
        <v>79</v>
      </c>
      <c r="K79" s="79"/>
      <c r="L79" s="80"/>
      <c r="M79" s="145"/>
      <c r="N79" s="79"/>
      <c r="O79" s="142"/>
    </row>
    <row r="80" spans="1:15" x14ac:dyDescent="0.25">
      <c r="A80" s="451" t="s">
        <v>72</v>
      </c>
      <c r="B80" s="57" t="s">
        <v>74</v>
      </c>
      <c r="C80" s="57" t="s">
        <v>77</v>
      </c>
      <c r="D80" s="8" t="s">
        <v>78</v>
      </c>
      <c r="E80" s="57">
        <v>1.5</v>
      </c>
      <c r="F80" s="327">
        <v>4</v>
      </c>
      <c r="G80" s="457" t="s">
        <v>30</v>
      </c>
      <c r="H80" s="128">
        <v>42111</v>
      </c>
      <c r="I80" s="82">
        <v>42126</v>
      </c>
      <c r="J80" s="196" t="s">
        <v>79</v>
      </c>
      <c r="K80" s="79"/>
      <c r="L80" s="80"/>
      <c r="M80" s="145"/>
      <c r="N80" s="79"/>
      <c r="O80" s="142"/>
    </row>
    <row r="81" spans="1:15" ht="36.75" x14ac:dyDescent="0.25">
      <c r="A81" s="449" t="s">
        <v>73</v>
      </c>
      <c r="B81" s="57" t="s">
        <v>75</v>
      </c>
      <c r="C81" s="57" t="s">
        <v>77</v>
      </c>
      <c r="D81" s="8" t="s">
        <v>78</v>
      </c>
      <c r="E81" s="57">
        <v>1.3</v>
      </c>
      <c r="F81" s="16"/>
      <c r="G81" s="455" t="s">
        <v>30</v>
      </c>
      <c r="H81" s="128">
        <v>42111</v>
      </c>
      <c r="I81" s="82">
        <v>42126</v>
      </c>
      <c r="J81" s="196" t="s">
        <v>79</v>
      </c>
      <c r="K81" s="79"/>
      <c r="L81" s="80"/>
      <c r="M81" s="145"/>
      <c r="N81" s="79"/>
      <c r="O81" s="142"/>
    </row>
    <row r="82" spans="1:15" x14ac:dyDescent="0.25">
      <c r="A82" s="449"/>
      <c r="B82" s="57" t="s">
        <v>76</v>
      </c>
      <c r="C82" s="57" t="s">
        <v>77</v>
      </c>
      <c r="D82" s="8" t="s">
        <v>78</v>
      </c>
      <c r="E82" s="57">
        <v>0.2</v>
      </c>
      <c r="F82" s="16"/>
      <c r="G82" s="455" t="s">
        <v>30</v>
      </c>
      <c r="H82" s="128">
        <v>42111</v>
      </c>
      <c r="I82" s="82">
        <v>42126</v>
      </c>
      <c r="J82" s="196" t="s">
        <v>79</v>
      </c>
      <c r="K82" s="79"/>
      <c r="L82" s="80"/>
      <c r="M82" s="145"/>
      <c r="N82" s="79"/>
      <c r="O82" s="142"/>
    </row>
    <row r="83" spans="1:15" x14ac:dyDescent="0.25">
      <c r="A83" s="450"/>
      <c r="B83" s="53"/>
      <c r="C83" s="57"/>
      <c r="D83" s="53"/>
      <c r="E83" s="53"/>
      <c r="F83" s="84"/>
      <c r="G83" s="456"/>
      <c r="H83" s="127"/>
      <c r="I83" s="88"/>
      <c r="J83" s="196" t="s">
        <v>79</v>
      </c>
      <c r="K83" s="79"/>
      <c r="L83" s="80"/>
      <c r="M83" s="145"/>
      <c r="N83" s="79"/>
      <c r="O83" s="142"/>
    </row>
    <row r="84" spans="1:15" x14ac:dyDescent="0.25">
      <c r="A84" s="451" t="s">
        <v>80</v>
      </c>
      <c r="B84" s="57" t="s">
        <v>74</v>
      </c>
      <c r="C84" s="57" t="s">
        <v>77</v>
      </c>
      <c r="D84" s="8" t="s">
        <v>78</v>
      </c>
      <c r="E84" s="57">
        <v>0.7</v>
      </c>
      <c r="F84" s="327">
        <v>4</v>
      </c>
      <c r="G84" s="457" t="s">
        <v>30</v>
      </c>
      <c r="H84" s="128">
        <v>42111</v>
      </c>
      <c r="I84" s="82">
        <v>42126</v>
      </c>
      <c r="J84" s="196" t="s">
        <v>79</v>
      </c>
      <c r="K84" s="79"/>
      <c r="L84" s="80"/>
      <c r="M84" s="145"/>
      <c r="N84" s="79"/>
      <c r="O84" s="142"/>
    </row>
    <row r="85" spans="1:15" ht="36.75" x14ac:dyDescent="0.25">
      <c r="A85" s="449" t="s">
        <v>81</v>
      </c>
      <c r="B85" s="57" t="s">
        <v>75</v>
      </c>
      <c r="C85" s="57" t="s">
        <v>77</v>
      </c>
      <c r="D85" s="8" t="s">
        <v>78</v>
      </c>
      <c r="E85" s="57">
        <v>0.6</v>
      </c>
      <c r="F85" s="16"/>
      <c r="G85" s="455" t="s">
        <v>30</v>
      </c>
      <c r="H85" s="128">
        <v>42111</v>
      </c>
      <c r="I85" s="82">
        <v>42126</v>
      </c>
      <c r="J85" s="196" t="s">
        <v>79</v>
      </c>
      <c r="K85" s="79"/>
      <c r="L85" s="80"/>
      <c r="M85" s="145"/>
      <c r="N85" s="79"/>
      <c r="O85" s="142"/>
    </row>
    <row r="86" spans="1:15" x14ac:dyDescent="0.25">
      <c r="A86" s="449"/>
      <c r="B86" s="57" t="s">
        <v>76</v>
      </c>
      <c r="C86" s="57" t="s">
        <v>77</v>
      </c>
      <c r="D86" s="8" t="s">
        <v>78</v>
      </c>
      <c r="E86" s="57">
        <v>0.1</v>
      </c>
      <c r="F86" s="16"/>
      <c r="G86" s="455" t="s">
        <v>30</v>
      </c>
      <c r="H86" s="128">
        <v>42111</v>
      </c>
      <c r="I86" s="82">
        <v>42126</v>
      </c>
      <c r="J86" s="196" t="s">
        <v>79</v>
      </c>
      <c r="K86" s="79"/>
      <c r="L86" s="80"/>
      <c r="M86" s="145"/>
      <c r="N86" s="79"/>
      <c r="O86" s="142"/>
    </row>
    <row r="87" spans="1:15" x14ac:dyDescent="0.25">
      <c r="A87" s="452"/>
      <c r="B87" s="53"/>
      <c r="C87" s="57"/>
      <c r="D87" s="53"/>
      <c r="E87" s="53"/>
      <c r="F87" s="84"/>
      <c r="G87" s="456"/>
      <c r="H87" s="127"/>
      <c r="I87" s="88"/>
      <c r="J87" s="196" t="s">
        <v>79</v>
      </c>
      <c r="K87" s="79"/>
      <c r="L87" s="80"/>
      <c r="M87" s="145"/>
      <c r="N87" s="79"/>
      <c r="O87" s="142"/>
    </row>
    <row r="88" spans="1:15" x14ac:dyDescent="0.25">
      <c r="A88" s="453"/>
      <c r="B88" s="64"/>
      <c r="C88" s="64" t="s">
        <v>77</v>
      </c>
      <c r="D88" s="165"/>
      <c r="E88" s="64"/>
      <c r="F88" s="352"/>
      <c r="G88" s="458"/>
      <c r="H88" s="353"/>
      <c r="I88" s="354"/>
      <c r="J88" s="196" t="s">
        <v>79</v>
      </c>
      <c r="K88" s="79"/>
      <c r="L88" s="80"/>
      <c r="M88" s="145"/>
      <c r="N88" s="79"/>
      <c r="O88" s="142"/>
    </row>
    <row r="89" spans="1:15" x14ac:dyDescent="0.25">
      <c r="A89" s="451" t="s">
        <v>72</v>
      </c>
      <c r="B89" s="57" t="s">
        <v>74</v>
      </c>
      <c r="C89" s="57" t="s">
        <v>77</v>
      </c>
      <c r="D89" s="9" t="s">
        <v>78</v>
      </c>
      <c r="E89" s="57">
        <v>0.5</v>
      </c>
      <c r="F89" s="327">
        <v>4</v>
      </c>
      <c r="G89" s="457" t="s">
        <v>30</v>
      </c>
      <c r="H89" s="128">
        <v>42149</v>
      </c>
      <c r="I89" s="82">
        <v>42149</v>
      </c>
      <c r="J89" s="196" t="s">
        <v>79</v>
      </c>
      <c r="K89" s="79"/>
      <c r="L89" s="80"/>
      <c r="M89" s="145"/>
      <c r="N89" s="79"/>
      <c r="O89" s="142"/>
    </row>
    <row r="90" spans="1:15" ht="36.75" x14ac:dyDescent="0.25">
      <c r="A90" s="449" t="s">
        <v>73</v>
      </c>
      <c r="B90" s="57" t="s">
        <v>75</v>
      </c>
      <c r="C90" s="57" t="s">
        <v>77</v>
      </c>
      <c r="D90" s="9" t="s">
        <v>78</v>
      </c>
      <c r="E90" s="57">
        <v>0.5</v>
      </c>
      <c r="F90" s="16"/>
      <c r="G90" s="455" t="s">
        <v>30</v>
      </c>
      <c r="H90" s="128">
        <v>42149</v>
      </c>
      <c r="I90" s="82">
        <v>42149</v>
      </c>
      <c r="J90" s="196" t="s">
        <v>79</v>
      </c>
      <c r="K90" s="79"/>
      <c r="L90" s="80"/>
      <c r="M90" s="145"/>
      <c r="N90" s="79"/>
      <c r="O90" s="142"/>
    </row>
    <row r="91" spans="1:15" x14ac:dyDescent="0.25">
      <c r="A91" s="449"/>
      <c r="B91" s="57" t="s">
        <v>76</v>
      </c>
      <c r="C91" s="57" t="s">
        <v>77</v>
      </c>
      <c r="D91" s="8" t="s">
        <v>78</v>
      </c>
      <c r="E91" s="57">
        <v>0.1</v>
      </c>
      <c r="F91" s="16"/>
      <c r="G91" s="455" t="s">
        <v>30</v>
      </c>
      <c r="H91" s="128">
        <v>42149</v>
      </c>
      <c r="I91" s="82">
        <v>42149</v>
      </c>
      <c r="J91" s="196" t="s">
        <v>79</v>
      </c>
      <c r="K91" s="79"/>
      <c r="L91" s="80"/>
      <c r="M91" s="145"/>
      <c r="N91" s="79"/>
      <c r="O91" s="142"/>
    </row>
    <row r="92" spans="1:15" x14ac:dyDescent="0.25">
      <c r="A92" s="450"/>
      <c r="B92" s="53"/>
      <c r="C92" s="57"/>
      <c r="D92" s="53"/>
      <c r="E92" s="53"/>
      <c r="F92" s="84"/>
      <c r="G92" s="456"/>
      <c r="H92" s="148"/>
      <c r="I92" s="92"/>
      <c r="J92" s="196" t="s">
        <v>79</v>
      </c>
      <c r="K92" s="90"/>
      <c r="L92" s="91"/>
      <c r="M92" s="145"/>
      <c r="N92" s="90"/>
      <c r="O92" s="142"/>
    </row>
    <row r="93" spans="1:15" x14ac:dyDescent="0.25">
      <c r="A93" s="451" t="s">
        <v>80</v>
      </c>
      <c r="B93" s="57" t="s">
        <v>74</v>
      </c>
      <c r="C93" s="57" t="s">
        <v>77</v>
      </c>
      <c r="D93" s="8" t="s">
        <v>78</v>
      </c>
      <c r="E93" s="57">
        <v>1.3</v>
      </c>
      <c r="F93" s="327">
        <v>4</v>
      </c>
      <c r="G93" s="457" t="s">
        <v>30</v>
      </c>
      <c r="H93" s="128">
        <v>42149</v>
      </c>
      <c r="I93" s="82">
        <v>42149</v>
      </c>
      <c r="J93" s="196" t="s">
        <v>79</v>
      </c>
      <c r="K93" s="79"/>
      <c r="L93" s="80"/>
      <c r="M93" s="145"/>
      <c r="N93" s="79"/>
      <c r="O93" s="142"/>
    </row>
    <row r="94" spans="1:15" ht="36.75" x14ac:dyDescent="0.25">
      <c r="A94" s="449" t="s">
        <v>81</v>
      </c>
      <c r="B94" s="57" t="s">
        <v>75</v>
      </c>
      <c r="C94" s="57" t="s">
        <v>77</v>
      </c>
      <c r="D94" s="8" t="s">
        <v>78</v>
      </c>
      <c r="E94" s="57">
        <v>1.2</v>
      </c>
      <c r="F94" s="16"/>
      <c r="G94" s="455" t="s">
        <v>30</v>
      </c>
      <c r="H94" s="128">
        <v>42149</v>
      </c>
      <c r="I94" s="82">
        <v>42149</v>
      </c>
      <c r="J94" s="196" t="s">
        <v>79</v>
      </c>
      <c r="K94" s="79"/>
      <c r="L94" s="80"/>
      <c r="M94" s="145"/>
      <c r="N94" s="79"/>
      <c r="O94" s="142"/>
    </row>
    <row r="95" spans="1:15" x14ac:dyDescent="0.25">
      <c r="A95" s="449"/>
      <c r="B95" s="57" t="s">
        <v>76</v>
      </c>
      <c r="C95" s="57" t="s">
        <v>77</v>
      </c>
      <c r="D95" s="8" t="s">
        <v>78</v>
      </c>
      <c r="E95" s="57">
        <v>0.1</v>
      </c>
      <c r="F95" s="16"/>
      <c r="G95" s="455" t="s">
        <v>30</v>
      </c>
      <c r="H95" s="128">
        <v>42149</v>
      </c>
      <c r="I95" s="82">
        <v>42149</v>
      </c>
      <c r="J95" s="196" t="s">
        <v>79</v>
      </c>
      <c r="K95" s="79"/>
      <c r="L95" s="80"/>
      <c r="M95" s="145"/>
      <c r="N95" s="79"/>
      <c r="O95" s="142"/>
    </row>
    <row r="96" spans="1:15" x14ac:dyDescent="0.25">
      <c r="A96" s="452"/>
      <c r="B96" s="53"/>
      <c r="C96" s="57"/>
      <c r="D96" s="53"/>
      <c r="E96" s="53"/>
      <c r="F96" s="84"/>
      <c r="G96" s="456"/>
      <c r="H96" s="127"/>
      <c r="I96" s="88"/>
      <c r="J96" s="196" t="s">
        <v>79</v>
      </c>
      <c r="K96" s="79"/>
      <c r="L96" s="80"/>
      <c r="M96" s="145"/>
      <c r="N96" s="79"/>
      <c r="O96" s="142"/>
    </row>
    <row r="97" spans="1:15" x14ac:dyDescent="0.25">
      <c r="A97" s="450" t="s">
        <v>105</v>
      </c>
      <c r="B97" s="57" t="s">
        <v>74</v>
      </c>
      <c r="C97" s="57" t="s">
        <v>77</v>
      </c>
      <c r="D97" s="8" t="s">
        <v>78</v>
      </c>
      <c r="E97" s="57">
        <v>0.4</v>
      </c>
      <c r="F97" s="327">
        <v>4</v>
      </c>
      <c r="G97" s="457" t="s">
        <v>30</v>
      </c>
      <c r="H97" s="128">
        <v>42149</v>
      </c>
      <c r="I97" s="82">
        <v>42149</v>
      </c>
      <c r="J97" s="196" t="s">
        <v>79</v>
      </c>
      <c r="K97" s="79"/>
      <c r="L97" s="80"/>
      <c r="M97" s="145"/>
      <c r="N97" s="79"/>
      <c r="O97" s="142"/>
    </row>
    <row r="98" spans="1:15" ht="36.75" x14ac:dyDescent="0.25">
      <c r="A98" s="449" t="s">
        <v>185</v>
      </c>
      <c r="B98" s="57" t="s">
        <v>75</v>
      </c>
      <c r="C98" s="57" t="s">
        <v>77</v>
      </c>
      <c r="D98" s="8" t="s">
        <v>78</v>
      </c>
      <c r="E98" s="57">
        <v>0.3</v>
      </c>
      <c r="F98" s="16"/>
      <c r="G98" s="455" t="s">
        <v>30</v>
      </c>
      <c r="H98" s="128">
        <v>42149</v>
      </c>
      <c r="I98" s="82">
        <v>42149</v>
      </c>
      <c r="J98" s="196" t="s">
        <v>79</v>
      </c>
      <c r="K98" s="79"/>
      <c r="L98" s="80"/>
      <c r="M98" s="145"/>
      <c r="N98" s="79"/>
      <c r="O98" s="142"/>
    </row>
    <row r="99" spans="1:15" x14ac:dyDescent="0.25">
      <c r="A99" s="454"/>
      <c r="B99" s="57" t="s">
        <v>76</v>
      </c>
      <c r="C99" s="57" t="s">
        <v>77</v>
      </c>
      <c r="D99" s="8" t="s">
        <v>78</v>
      </c>
      <c r="E99" s="57">
        <v>0.1</v>
      </c>
      <c r="F99" s="16"/>
      <c r="G99" s="455" t="s">
        <v>30</v>
      </c>
      <c r="H99" s="128">
        <v>42149</v>
      </c>
      <c r="I99" s="82">
        <v>42149</v>
      </c>
      <c r="J99" s="196" t="s">
        <v>79</v>
      </c>
      <c r="K99" s="79"/>
      <c r="L99" s="80"/>
      <c r="M99" s="145"/>
      <c r="N99" s="79"/>
      <c r="O99" s="142"/>
    </row>
    <row r="100" spans="1:15" x14ac:dyDescent="0.25">
      <c r="A100" s="453"/>
      <c r="B100" s="64"/>
      <c r="C100" s="64"/>
      <c r="D100" s="166"/>
      <c r="E100" s="64"/>
      <c r="F100" s="352"/>
      <c r="G100" s="458"/>
      <c r="H100" s="355"/>
      <c r="I100" s="356"/>
      <c r="J100" s="196" t="s">
        <v>79</v>
      </c>
      <c r="K100" s="90"/>
      <c r="L100" s="91"/>
      <c r="M100" s="145"/>
      <c r="N100" s="90"/>
      <c r="O100" s="142"/>
    </row>
    <row r="101" spans="1:15" x14ac:dyDescent="0.25">
      <c r="A101" s="451" t="s">
        <v>72</v>
      </c>
      <c r="B101" s="57" t="s">
        <v>74</v>
      </c>
      <c r="C101" s="57" t="s">
        <v>77</v>
      </c>
      <c r="D101" s="8" t="s">
        <v>78</v>
      </c>
      <c r="E101" s="57">
        <v>1.6</v>
      </c>
      <c r="F101" s="327">
        <v>4</v>
      </c>
      <c r="G101" s="457" t="s">
        <v>30</v>
      </c>
      <c r="H101" s="147">
        <v>42172</v>
      </c>
      <c r="I101" s="93">
        <v>42172</v>
      </c>
      <c r="J101" s="196" t="s">
        <v>79</v>
      </c>
      <c r="K101" s="90"/>
      <c r="L101" s="91"/>
      <c r="M101" s="145"/>
      <c r="N101" s="90"/>
      <c r="O101" s="142"/>
    </row>
    <row r="102" spans="1:15" ht="36.75" x14ac:dyDescent="0.25">
      <c r="A102" s="449" t="s">
        <v>73</v>
      </c>
      <c r="B102" s="57" t="s">
        <v>75</v>
      </c>
      <c r="C102" s="57" t="s">
        <v>77</v>
      </c>
      <c r="D102" s="8" t="s">
        <v>78</v>
      </c>
      <c r="E102" s="57">
        <v>1.4</v>
      </c>
      <c r="F102" s="16"/>
      <c r="G102" s="455" t="s">
        <v>30</v>
      </c>
      <c r="H102" s="147">
        <v>42172</v>
      </c>
      <c r="I102" s="93">
        <v>42172</v>
      </c>
      <c r="J102" s="196" t="s">
        <v>79</v>
      </c>
      <c r="K102" s="90"/>
      <c r="L102" s="91"/>
      <c r="M102" s="145"/>
      <c r="N102" s="90"/>
      <c r="O102" s="142"/>
    </row>
    <row r="103" spans="1:15" x14ac:dyDescent="0.25">
      <c r="A103" s="449"/>
      <c r="B103" s="57" t="s">
        <v>76</v>
      </c>
      <c r="C103" s="57" t="s">
        <v>77</v>
      </c>
      <c r="D103" s="8" t="s">
        <v>78</v>
      </c>
      <c r="E103" s="57">
        <v>0.2</v>
      </c>
      <c r="F103" s="16"/>
      <c r="G103" s="455" t="s">
        <v>30</v>
      </c>
      <c r="H103" s="147">
        <v>42172</v>
      </c>
      <c r="I103" s="93">
        <v>42172</v>
      </c>
      <c r="J103" s="196" t="s">
        <v>79</v>
      </c>
      <c r="K103" s="90"/>
      <c r="L103" s="91"/>
      <c r="M103" s="145"/>
      <c r="N103" s="90"/>
      <c r="O103" s="142"/>
    </row>
    <row r="104" spans="1:15" x14ac:dyDescent="0.25">
      <c r="A104" s="450"/>
      <c r="B104" s="53"/>
      <c r="C104" s="57"/>
      <c r="D104" s="53"/>
      <c r="E104" s="53"/>
      <c r="F104" s="84"/>
      <c r="G104" s="456"/>
      <c r="H104" s="92"/>
      <c r="I104" s="92"/>
      <c r="J104" s="196" t="s">
        <v>79</v>
      </c>
      <c r="K104" s="90"/>
      <c r="L104" s="91"/>
      <c r="M104" s="145"/>
      <c r="N104" s="90"/>
      <c r="O104" s="142"/>
    </row>
    <row r="105" spans="1:15" x14ac:dyDescent="0.25">
      <c r="A105" s="451" t="s">
        <v>80</v>
      </c>
      <c r="B105" s="57" t="s">
        <v>74</v>
      </c>
      <c r="C105" s="57" t="s">
        <v>77</v>
      </c>
      <c r="D105" s="8" t="s">
        <v>78</v>
      </c>
      <c r="E105" s="57">
        <v>0.9</v>
      </c>
      <c r="F105" s="327">
        <v>4</v>
      </c>
      <c r="G105" s="457" t="s">
        <v>30</v>
      </c>
      <c r="H105" s="93">
        <v>42172</v>
      </c>
      <c r="I105" s="93">
        <v>42172</v>
      </c>
      <c r="J105" s="196" t="s">
        <v>79</v>
      </c>
      <c r="K105" s="90"/>
      <c r="L105" s="91"/>
      <c r="M105" s="145"/>
      <c r="N105" s="90"/>
      <c r="O105" s="142"/>
    </row>
    <row r="106" spans="1:15" ht="36.75" x14ac:dyDescent="0.25">
      <c r="A106" s="449" t="s">
        <v>81</v>
      </c>
      <c r="B106" s="57" t="s">
        <v>75</v>
      </c>
      <c r="C106" s="57" t="s">
        <v>77</v>
      </c>
      <c r="D106" s="8" t="s">
        <v>78</v>
      </c>
      <c r="E106" s="57">
        <v>0.8</v>
      </c>
      <c r="F106" s="16"/>
      <c r="G106" s="455" t="s">
        <v>30</v>
      </c>
      <c r="H106" s="147">
        <v>42172</v>
      </c>
      <c r="I106" s="93">
        <v>42172</v>
      </c>
      <c r="J106" s="196" t="s">
        <v>79</v>
      </c>
      <c r="K106" s="90"/>
      <c r="L106" s="91"/>
      <c r="M106" s="145"/>
      <c r="N106" s="90"/>
      <c r="O106" s="142"/>
    </row>
    <row r="107" spans="1:15" x14ac:dyDescent="0.25">
      <c r="A107" s="449"/>
      <c r="B107" s="57" t="s">
        <v>76</v>
      </c>
      <c r="C107" s="57" t="s">
        <v>77</v>
      </c>
      <c r="D107" s="8" t="s">
        <v>78</v>
      </c>
      <c r="E107" s="57">
        <v>0.1</v>
      </c>
      <c r="F107" s="16"/>
      <c r="G107" s="455" t="s">
        <v>30</v>
      </c>
      <c r="H107" s="147">
        <v>42172</v>
      </c>
      <c r="I107" s="93">
        <v>42172</v>
      </c>
      <c r="J107" s="196" t="s">
        <v>79</v>
      </c>
      <c r="K107" s="90"/>
      <c r="L107" s="91"/>
      <c r="M107" s="145"/>
      <c r="N107" s="90"/>
      <c r="O107" s="142"/>
    </row>
    <row r="108" spans="1:15" x14ac:dyDescent="0.25">
      <c r="A108" s="452"/>
      <c r="B108" s="53"/>
      <c r="C108" s="57"/>
      <c r="D108" s="53"/>
      <c r="E108" s="53"/>
      <c r="F108" s="84"/>
      <c r="G108" s="456"/>
      <c r="H108" s="148"/>
      <c r="I108" s="92"/>
      <c r="J108" s="196" t="s">
        <v>79</v>
      </c>
      <c r="K108" s="90"/>
      <c r="L108" s="91"/>
      <c r="M108" s="145"/>
      <c r="N108" s="90"/>
      <c r="O108" s="142"/>
    </row>
    <row r="109" spans="1:15" x14ac:dyDescent="0.25">
      <c r="A109" s="450" t="s">
        <v>105</v>
      </c>
      <c r="B109" s="57" t="s">
        <v>74</v>
      </c>
      <c r="C109" s="57" t="s">
        <v>77</v>
      </c>
      <c r="D109" s="8" t="s">
        <v>78</v>
      </c>
      <c r="E109" s="57">
        <v>2.7</v>
      </c>
      <c r="F109" s="327">
        <v>4</v>
      </c>
      <c r="G109" s="457" t="s">
        <v>30</v>
      </c>
      <c r="H109" s="147">
        <v>42172</v>
      </c>
      <c r="I109" s="93">
        <v>42172</v>
      </c>
      <c r="J109" s="196" t="s">
        <v>79</v>
      </c>
      <c r="K109" s="90"/>
      <c r="L109" s="91"/>
      <c r="M109" s="145"/>
      <c r="N109" s="90"/>
      <c r="O109" s="142"/>
    </row>
    <row r="110" spans="1:15" ht="36.75" x14ac:dyDescent="0.25">
      <c r="A110" s="449" t="s">
        <v>185</v>
      </c>
      <c r="B110" s="57" t="s">
        <v>75</v>
      </c>
      <c r="C110" s="57" t="s">
        <v>77</v>
      </c>
      <c r="D110" s="8" t="s">
        <v>78</v>
      </c>
      <c r="E110" s="57">
        <v>2.2999999999999998</v>
      </c>
      <c r="F110" s="16"/>
      <c r="G110" s="455" t="s">
        <v>30</v>
      </c>
      <c r="H110" s="147">
        <v>42172</v>
      </c>
      <c r="I110" s="93">
        <v>42172</v>
      </c>
      <c r="J110" s="196" t="s">
        <v>79</v>
      </c>
      <c r="K110" s="90"/>
      <c r="L110" s="91"/>
      <c r="M110" s="145"/>
      <c r="N110" s="90"/>
      <c r="O110" s="142"/>
    </row>
    <row r="111" spans="1:15" x14ac:dyDescent="0.25">
      <c r="A111" s="454"/>
      <c r="B111" s="57" t="s">
        <v>76</v>
      </c>
      <c r="C111" s="57" t="s">
        <v>77</v>
      </c>
      <c r="D111" s="8" t="s">
        <v>78</v>
      </c>
      <c r="E111" s="57">
        <v>0.4</v>
      </c>
      <c r="F111" s="16"/>
      <c r="G111" s="455" t="s">
        <v>30</v>
      </c>
      <c r="H111" s="147">
        <v>42172</v>
      </c>
      <c r="I111" s="93">
        <v>42172</v>
      </c>
      <c r="J111" s="196" t="s">
        <v>79</v>
      </c>
      <c r="K111" s="90"/>
      <c r="L111" s="91"/>
      <c r="M111" s="145"/>
      <c r="N111" s="90"/>
      <c r="O111" s="142"/>
    </row>
    <row r="112" spans="1:15" x14ac:dyDescent="0.25">
      <c r="A112" s="453"/>
      <c r="B112" s="64"/>
      <c r="C112" s="64"/>
      <c r="D112" s="166"/>
      <c r="E112" s="64"/>
      <c r="F112" s="352"/>
      <c r="G112" s="458"/>
      <c r="H112" s="355"/>
      <c r="I112" s="356"/>
      <c r="J112" s="196" t="s">
        <v>79</v>
      </c>
      <c r="K112" s="90"/>
      <c r="L112" s="91"/>
      <c r="M112" s="145"/>
      <c r="N112" s="90"/>
      <c r="O112" s="142"/>
    </row>
    <row r="113" spans="1:15" x14ac:dyDescent="0.25">
      <c r="A113" s="451" t="s">
        <v>72</v>
      </c>
      <c r="B113" s="57" t="s">
        <v>74</v>
      </c>
      <c r="C113" s="57" t="s">
        <v>77</v>
      </c>
      <c r="D113" s="8" t="s">
        <v>78</v>
      </c>
      <c r="E113" s="57">
        <v>1.3</v>
      </c>
      <c r="F113" s="327">
        <v>4</v>
      </c>
      <c r="G113" s="457" t="s">
        <v>30</v>
      </c>
      <c r="H113" s="147">
        <v>42201</v>
      </c>
      <c r="I113" s="93">
        <v>42208</v>
      </c>
      <c r="J113" s="196" t="s">
        <v>79</v>
      </c>
      <c r="K113" s="90"/>
      <c r="L113" s="91"/>
      <c r="M113" s="145"/>
      <c r="N113" s="90"/>
      <c r="O113" s="142"/>
    </row>
    <row r="114" spans="1:15" ht="36.75" x14ac:dyDescent="0.25">
      <c r="A114" s="449" t="s">
        <v>73</v>
      </c>
      <c r="B114" s="57" t="s">
        <v>75</v>
      </c>
      <c r="C114" s="57" t="s">
        <v>77</v>
      </c>
      <c r="D114" s="8" t="s">
        <v>78</v>
      </c>
      <c r="E114" s="57">
        <v>1.2</v>
      </c>
      <c r="F114" s="16"/>
      <c r="G114" s="455" t="s">
        <v>30</v>
      </c>
      <c r="H114" s="147">
        <v>42201</v>
      </c>
      <c r="I114" s="93">
        <v>42208</v>
      </c>
      <c r="J114" s="196" t="s">
        <v>79</v>
      </c>
      <c r="K114" s="90"/>
      <c r="L114" s="91"/>
      <c r="M114" s="145"/>
      <c r="N114" s="90"/>
      <c r="O114" s="142"/>
    </row>
    <row r="115" spans="1:15" x14ac:dyDescent="0.25">
      <c r="A115" s="449"/>
      <c r="B115" s="57" t="s">
        <v>76</v>
      </c>
      <c r="C115" s="57" t="s">
        <v>77</v>
      </c>
      <c r="D115" s="8" t="s">
        <v>78</v>
      </c>
      <c r="E115" s="57">
        <v>0.1</v>
      </c>
      <c r="F115" s="16"/>
      <c r="G115" s="455" t="s">
        <v>30</v>
      </c>
      <c r="H115" s="147">
        <v>42201</v>
      </c>
      <c r="I115" s="93">
        <v>42208</v>
      </c>
      <c r="J115" s="196" t="s">
        <v>79</v>
      </c>
      <c r="K115" s="90"/>
      <c r="L115" s="91"/>
      <c r="M115" s="145"/>
      <c r="N115" s="90"/>
      <c r="O115" s="142"/>
    </row>
    <row r="116" spans="1:15" x14ac:dyDescent="0.25">
      <c r="A116" s="450"/>
      <c r="B116" s="53"/>
      <c r="C116" s="57"/>
      <c r="D116" s="53"/>
      <c r="E116" s="53"/>
      <c r="F116" s="84"/>
      <c r="G116" s="456"/>
      <c r="H116" s="148"/>
      <c r="I116" s="92"/>
      <c r="J116" s="196" t="s">
        <v>79</v>
      </c>
      <c r="K116" s="90"/>
      <c r="L116" s="91"/>
      <c r="M116" s="145"/>
      <c r="N116" s="90"/>
      <c r="O116" s="142"/>
    </row>
    <row r="117" spans="1:15" x14ac:dyDescent="0.25">
      <c r="A117" s="451" t="s">
        <v>80</v>
      </c>
      <c r="B117" s="57" t="s">
        <v>74</v>
      </c>
      <c r="C117" s="57" t="s">
        <v>77</v>
      </c>
      <c r="D117" s="8" t="s">
        <v>78</v>
      </c>
      <c r="E117" s="57">
        <v>1</v>
      </c>
      <c r="F117" s="327">
        <v>4</v>
      </c>
      <c r="G117" s="457" t="s">
        <v>30</v>
      </c>
      <c r="H117" s="147">
        <v>42201</v>
      </c>
      <c r="I117" s="93">
        <v>42208</v>
      </c>
      <c r="J117" s="196" t="s">
        <v>79</v>
      </c>
      <c r="K117" s="90"/>
      <c r="L117" s="91"/>
      <c r="M117" s="145"/>
      <c r="N117" s="90"/>
      <c r="O117" s="142"/>
    </row>
    <row r="118" spans="1:15" ht="36.75" x14ac:dyDescent="0.25">
      <c r="A118" s="449" t="s">
        <v>81</v>
      </c>
      <c r="B118" s="57" t="s">
        <v>75</v>
      </c>
      <c r="C118" s="57" t="s">
        <v>77</v>
      </c>
      <c r="D118" s="8" t="s">
        <v>78</v>
      </c>
      <c r="E118" s="57">
        <v>0.9</v>
      </c>
      <c r="F118" s="16"/>
      <c r="G118" s="455" t="s">
        <v>30</v>
      </c>
      <c r="H118" s="147">
        <v>42201</v>
      </c>
      <c r="I118" s="93">
        <v>42208</v>
      </c>
      <c r="J118" s="196" t="s">
        <v>79</v>
      </c>
      <c r="K118" s="90"/>
      <c r="L118" s="91"/>
      <c r="M118" s="145"/>
      <c r="N118" s="90"/>
      <c r="O118" s="142"/>
    </row>
    <row r="119" spans="1:15" x14ac:dyDescent="0.25">
      <c r="A119" s="449"/>
      <c r="B119" s="57" t="s">
        <v>76</v>
      </c>
      <c r="C119" s="57" t="s">
        <v>77</v>
      </c>
      <c r="D119" s="8" t="s">
        <v>78</v>
      </c>
      <c r="E119" s="57">
        <v>0.1</v>
      </c>
      <c r="F119" s="16"/>
      <c r="G119" s="455" t="s">
        <v>30</v>
      </c>
      <c r="H119" s="147">
        <v>42201</v>
      </c>
      <c r="I119" s="93">
        <v>42208</v>
      </c>
      <c r="J119" s="196" t="s">
        <v>79</v>
      </c>
      <c r="K119" s="90"/>
      <c r="L119" s="91"/>
      <c r="M119" s="145"/>
      <c r="N119" s="90"/>
      <c r="O119" s="142"/>
    </row>
    <row r="120" spans="1:15" x14ac:dyDescent="0.25">
      <c r="A120" s="452"/>
      <c r="B120" s="53"/>
      <c r="C120" s="57"/>
      <c r="D120" s="53"/>
      <c r="E120" s="53"/>
      <c r="F120" s="84"/>
      <c r="G120" s="456"/>
      <c r="H120" s="148"/>
      <c r="I120" s="92"/>
      <c r="J120" s="196" t="s">
        <v>79</v>
      </c>
      <c r="K120" s="90"/>
      <c r="L120" s="91"/>
      <c r="M120" s="145"/>
      <c r="N120" s="90"/>
      <c r="O120" s="142"/>
    </row>
    <row r="121" spans="1:15" x14ac:dyDescent="0.25">
      <c r="A121" s="450" t="s">
        <v>105</v>
      </c>
      <c r="B121" s="57" t="s">
        <v>74</v>
      </c>
      <c r="C121" s="57" t="s">
        <v>77</v>
      </c>
      <c r="D121" s="8" t="s">
        <v>78</v>
      </c>
      <c r="E121" s="57">
        <v>1.8</v>
      </c>
      <c r="F121" s="327">
        <v>4</v>
      </c>
      <c r="G121" s="457" t="s">
        <v>30</v>
      </c>
      <c r="H121" s="147">
        <v>42201</v>
      </c>
      <c r="I121" s="93">
        <v>42208</v>
      </c>
      <c r="J121" s="196" t="s">
        <v>79</v>
      </c>
      <c r="K121" s="90"/>
      <c r="L121" s="91"/>
      <c r="M121" s="145"/>
      <c r="N121" s="90"/>
      <c r="O121" s="142"/>
    </row>
    <row r="122" spans="1:15" ht="36.75" x14ac:dyDescent="0.25">
      <c r="A122" s="449" t="s">
        <v>185</v>
      </c>
      <c r="B122" s="57" t="s">
        <v>75</v>
      </c>
      <c r="C122" s="57" t="s">
        <v>77</v>
      </c>
      <c r="D122" s="8" t="s">
        <v>78</v>
      </c>
      <c r="E122" s="57">
        <v>1.5</v>
      </c>
      <c r="F122" s="16"/>
      <c r="G122" s="455" t="s">
        <v>30</v>
      </c>
      <c r="H122" s="147">
        <v>42201</v>
      </c>
      <c r="I122" s="93">
        <v>42208</v>
      </c>
      <c r="J122" s="196" t="s">
        <v>79</v>
      </c>
      <c r="K122" s="90"/>
      <c r="L122" s="91"/>
      <c r="M122" s="145"/>
      <c r="N122" s="90"/>
      <c r="O122" s="142"/>
    </row>
    <row r="123" spans="1:15" x14ac:dyDescent="0.25">
      <c r="A123" s="454"/>
      <c r="B123" s="57" t="s">
        <v>76</v>
      </c>
      <c r="C123" s="57" t="s">
        <v>77</v>
      </c>
      <c r="D123" s="8" t="s">
        <v>78</v>
      </c>
      <c r="E123" s="57">
        <v>0.3</v>
      </c>
      <c r="F123" s="16"/>
      <c r="G123" s="455" t="s">
        <v>30</v>
      </c>
      <c r="H123" s="147">
        <v>42201</v>
      </c>
      <c r="I123" s="93">
        <v>42208</v>
      </c>
      <c r="J123" s="196" t="s">
        <v>79</v>
      </c>
      <c r="K123" s="90"/>
      <c r="L123" s="91"/>
      <c r="M123" s="145"/>
      <c r="N123" s="90"/>
      <c r="O123" s="142"/>
    </row>
    <row r="124" spans="1:15" x14ac:dyDescent="0.25">
      <c r="A124" s="453"/>
      <c r="B124" s="64"/>
      <c r="C124" s="64"/>
      <c r="D124" s="166"/>
      <c r="E124" s="64"/>
      <c r="F124" s="352"/>
      <c r="G124" s="458"/>
      <c r="H124" s="355"/>
      <c r="I124" s="356"/>
      <c r="J124" s="196" t="s">
        <v>79</v>
      </c>
      <c r="K124" s="90"/>
      <c r="L124" s="91"/>
      <c r="M124" s="145"/>
      <c r="N124" s="90"/>
      <c r="O124" s="142"/>
    </row>
    <row r="125" spans="1:15" x14ac:dyDescent="0.25">
      <c r="A125" s="451" t="s">
        <v>72</v>
      </c>
      <c r="B125" s="57" t="s">
        <v>74</v>
      </c>
      <c r="C125" s="57" t="s">
        <v>77</v>
      </c>
      <c r="D125" s="8" t="s">
        <v>78</v>
      </c>
      <c r="E125" s="57">
        <v>0.6</v>
      </c>
      <c r="F125" s="327">
        <v>4</v>
      </c>
      <c r="G125" s="457" t="s">
        <v>30</v>
      </c>
      <c r="H125" s="147">
        <v>42229</v>
      </c>
      <c r="I125" s="93">
        <v>42237</v>
      </c>
      <c r="J125" s="196" t="s">
        <v>79</v>
      </c>
      <c r="K125" s="90"/>
      <c r="L125" s="91"/>
      <c r="M125" s="145"/>
      <c r="N125" s="90"/>
      <c r="O125" s="142"/>
    </row>
    <row r="126" spans="1:15" ht="36.75" x14ac:dyDescent="0.25">
      <c r="A126" s="449" t="s">
        <v>73</v>
      </c>
      <c r="B126" s="57" t="s">
        <v>75</v>
      </c>
      <c r="C126" s="57" t="s">
        <v>77</v>
      </c>
      <c r="D126" s="8" t="s">
        <v>78</v>
      </c>
      <c r="E126" s="57">
        <v>0.4</v>
      </c>
      <c r="F126" s="16"/>
      <c r="G126" s="455" t="s">
        <v>30</v>
      </c>
      <c r="H126" s="147">
        <v>42229</v>
      </c>
      <c r="I126" s="93">
        <v>42237</v>
      </c>
      <c r="J126" s="196" t="s">
        <v>79</v>
      </c>
      <c r="K126" s="90"/>
      <c r="L126" s="91"/>
      <c r="M126" s="145"/>
      <c r="N126" s="90"/>
      <c r="O126" s="142"/>
    </row>
    <row r="127" spans="1:15" x14ac:dyDescent="0.25">
      <c r="A127" s="449"/>
      <c r="B127" s="57" t="s">
        <v>76</v>
      </c>
      <c r="C127" s="57" t="s">
        <v>77</v>
      </c>
      <c r="D127" s="8" t="s">
        <v>78</v>
      </c>
      <c r="E127" s="57">
        <v>0.2</v>
      </c>
      <c r="F127" s="16"/>
      <c r="G127" s="455" t="s">
        <v>30</v>
      </c>
      <c r="H127" s="147">
        <v>42229</v>
      </c>
      <c r="I127" s="93">
        <v>42237</v>
      </c>
      <c r="J127" s="196" t="s">
        <v>79</v>
      </c>
      <c r="K127" s="90"/>
      <c r="L127" s="91"/>
      <c r="M127" s="145"/>
      <c r="N127" s="90"/>
      <c r="O127" s="142"/>
    </row>
    <row r="128" spans="1:15" x14ac:dyDescent="0.25">
      <c r="A128" s="450"/>
      <c r="B128" s="53"/>
      <c r="C128" s="57"/>
      <c r="D128" s="53"/>
      <c r="E128" s="53"/>
      <c r="F128" s="84"/>
      <c r="G128" s="456"/>
      <c r="H128" s="148"/>
      <c r="I128" s="92"/>
      <c r="J128" s="196" t="s">
        <v>79</v>
      </c>
      <c r="K128" s="90"/>
      <c r="L128" s="91"/>
      <c r="M128" s="145"/>
      <c r="N128" s="90"/>
      <c r="O128" s="142"/>
    </row>
    <row r="129" spans="1:15" x14ac:dyDescent="0.25">
      <c r="A129" s="451" t="s">
        <v>80</v>
      </c>
      <c r="B129" s="57" t="s">
        <v>74</v>
      </c>
      <c r="C129" s="57" t="s">
        <v>77</v>
      </c>
      <c r="D129" s="8" t="s">
        <v>78</v>
      </c>
      <c r="E129" s="57">
        <v>0.6</v>
      </c>
      <c r="F129" s="327">
        <v>4</v>
      </c>
      <c r="G129" s="457" t="s">
        <v>30</v>
      </c>
      <c r="H129" s="147">
        <v>42229</v>
      </c>
      <c r="I129" s="93">
        <v>42237</v>
      </c>
      <c r="J129" s="196" t="s">
        <v>79</v>
      </c>
      <c r="K129" s="90"/>
      <c r="L129" s="91"/>
      <c r="M129" s="145"/>
      <c r="N129" s="90"/>
      <c r="O129" s="142"/>
    </row>
    <row r="130" spans="1:15" ht="36.75" x14ac:dyDescent="0.25">
      <c r="A130" s="449" t="s">
        <v>81</v>
      </c>
      <c r="B130" s="57" t="s">
        <v>75</v>
      </c>
      <c r="C130" s="57" t="s">
        <v>77</v>
      </c>
      <c r="D130" s="8" t="s">
        <v>78</v>
      </c>
      <c r="E130" s="57">
        <v>0.4</v>
      </c>
      <c r="F130" s="16"/>
      <c r="G130" s="455" t="s">
        <v>30</v>
      </c>
      <c r="H130" s="147">
        <v>42229</v>
      </c>
      <c r="I130" s="93">
        <v>42237</v>
      </c>
      <c r="J130" s="196" t="s">
        <v>79</v>
      </c>
      <c r="K130" s="90"/>
      <c r="L130" s="91"/>
      <c r="M130" s="145"/>
      <c r="N130" s="90"/>
      <c r="O130" s="142"/>
    </row>
    <row r="131" spans="1:15" x14ac:dyDescent="0.25">
      <c r="A131" s="449"/>
      <c r="B131" s="57" t="s">
        <v>76</v>
      </c>
      <c r="C131" s="57" t="s">
        <v>77</v>
      </c>
      <c r="D131" s="8" t="s">
        <v>78</v>
      </c>
      <c r="E131" s="57">
        <v>0.2</v>
      </c>
      <c r="F131" s="16"/>
      <c r="G131" s="455" t="s">
        <v>30</v>
      </c>
      <c r="H131" s="147">
        <v>42229</v>
      </c>
      <c r="I131" s="93">
        <v>42237</v>
      </c>
      <c r="J131" s="196" t="s">
        <v>79</v>
      </c>
      <c r="K131" s="90"/>
      <c r="L131" s="91"/>
      <c r="M131" s="145"/>
      <c r="N131" s="90"/>
      <c r="O131" s="142"/>
    </row>
    <row r="132" spans="1:15" x14ac:dyDescent="0.25">
      <c r="A132" s="452"/>
      <c r="B132" s="53"/>
      <c r="C132" s="57"/>
      <c r="D132" s="53"/>
      <c r="E132" s="53"/>
      <c r="F132" s="84"/>
      <c r="G132" s="456"/>
      <c r="H132" s="148"/>
      <c r="I132" s="92"/>
      <c r="J132" s="196" t="s">
        <v>79</v>
      </c>
      <c r="K132" s="90"/>
      <c r="L132" s="91"/>
      <c r="M132" s="145"/>
      <c r="N132" s="90"/>
      <c r="O132" s="142"/>
    </row>
    <row r="133" spans="1:15" x14ac:dyDescent="0.25">
      <c r="A133" s="450" t="s">
        <v>105</v>
      </c>
      <c r="B133" s="57" t="s">
        <v>74</v>
      </c>
      <c r="C133" s="57" t="s">
        <v>77</v>
      </c>
      <c r="D133" s="8" t="s">
        <v>78</v>
      </c>
      <c r="E133" s="57">
        <v>1.6</v>
      </c>
      <c r="F133" s="327">
        <v>4</v>
      </c>
      <c r="G133" s="457" t="s">
        <v>30</v>
      </c>
      <c r="H133" s="147">
        <v>42229</v>
      </c>
      <c r="I133" s="93">
        <v>42237</v>
      </c>
      <c r="J133" s="196" t="s">
        <v>79</v>
      </c>
      <c r="K133" s="90"/>
      <c r="L133" s="91"/>
      <c r="M133" s="145"/>
      <c r="N133" s="90"/>
      <c r="O133" s="142"/>
    </row>
    <row r="134" spans="1:15" ht="36.75" x14ac:dyDescent="0.25">
      <c r="A134" s="449" t="s">
        <v>185</v>
      </c>
      <c r="B134" s="57" t="s">
        <v>75</v>
      </c>
      <c r="C134" s="57" t="s">
        <v>77</v>
      </c>
      <c r="D134" s="8" t="s">
        <v>78</v>
      </c>
      <c r="E134" s="57">
        <v>1.3</v>
      </c>
      <c r="F134" s="16"/>
      <c r="G134" s="455" t="s">
        <v>30</v>
      </c>
      <c r="H134" s="147">
        <v>42229</v>
      </c>
      <c r="I134" s="93">
        <v>42237</v>
      </c>
      <c r="J134" s="196" t="s">
        <v>79</v>
      </c>
      <c r="K134" s="90"/>
      <c r="L134" s="91"/>
      <c r="M134" s="145"/>
      <c r="N134" s="90"/>
      <c r="O134" s="142"/>
    </row>
    <row r="135" spans="1:15" x14ac:dyDescent="0.25">
      <c r="A135" s="454"/>
      <c r="B135" s="57" t="s">
        <v>76</v>
      </c>
      <c r="C135" s="57" t="s">
        <v>77</v>
      </c>
      <c r="D135" s="8" t="s">
        <v>78</v>
      </c>
      <c r="E135" s="57">
        <v>0.3</v>
      </c>
      <c r="F135" s="16"/>
      <c r="G135" s="455" t="s">
        <v>30</v>
      </c>
      <c r="H135" s="147">
        <v>42229</v>
      </c>
      <c r="I135" s="93">
        <v>42237</v>
      </c>
      <c r="J135" s="196" t="s">
        <v>79</v>
      </c>
      <c r="K135" s="90"/>
      <c r="L135" s="91"/>
      <c r="M135" s="145"/>
      <c r="N135" s="90"/>
      <c r="O135" s="142"/>
    </row>
    <row r="136" spans="1:15" x14ac:dyDescent="0.25">
      <c r="A136" s="453"/>
      <c r="B136" s="64"/>
      <c r="C136" s="64"/>
      <c r="D136" s="166"/>
      <c r="E136" s="64"/>
      <c r="F136" s="352"/>
      <c r="G136" s="458"/>
      <c r="H136" s="355"/>
      <c r="I136" s="356"/>
      <c r="J136" s="196" t="s">
        <v>79</v>
      </c>
      <c r="K136" s="90"/>
      <c r="L136" s="91"/>
      <c r="M136" s="145"/>
      <c r="N136" s="90"/>
      <c r="O136" s="142"/>
    </row>
    <row r="137" spans="1:15" x14ac:dyDescent="0.25">
      <c r="A137" s="451" t="s">
        <v>72</v>
      </c>
      <c r="B137" s="57" t="s">
        <v>74</v>
      </c>
      <c r="C137" s="57" t="s">
        <v>77</v>
      </c>
      <c r="D137" s="8" t="s">
        <v>78</v>
      </c>
      <c r="E137" s="57"/>
      <c r="F137" s="327">
        <v>4</v>
      </c>
      <c r="G137" s="457" t="s">
        <v>30</v>
      </c>
      <c r="H137" s="147">
        <v>42264</v>
      </c>
      <c r="I137" s="93">
        <v>42264</v>
      </c>
      <c r="J137" s="196" t="s">
        <v>79</v>
      </c>
      <c r="K137" s="90"/>
      <c r="L137" s="91"/>
      <c r="M137" s="145"/>
      <c r="N137" s="90"/>
      <c r="O137" s="142"/>
    </row>
    <row r="138" spans="1:15" ht="36.75" x14ac:dyDescent="0.25">
      <c r="A138" s="449" t="s">
        <v>73</v>
      </c>
      <c r="B138" s="57" t="s">
        <v>75</v>
      </c>
      <c r="C138" s="57" t="s">
        <v>77</v>
      </c>
      <c r="D138" s="8" t="s">
        <v>78</v>
      </c>
      <c r="E138" s="57"/>
      <c r="F138" s="16"/>
      <c r="G138" s="455" t="s">
        <v>30</v>
      </c>
      <c r="H138" s="147">
        <v>42264</v>
      </c>
      <c r="I138" s="93">
        <v>42264</v>
      </c>
      <c r="J138" s="196" t="s">
        <v>79</v>
      </c>
      <c r="K138" s="90"/>
      <c r="L138" s="91"/>
      <c r="M138" s="145"/>
      <c r="N138" s="90"/>
      <c r="O138" s="142"/>
    </row>
    <row r="139" spans="1:15" x14ac:dyDescent="0.25">
      <c r="A139" s="449"/>
      <c r="B139" s="57" t="s">
        <v>76</v>
      </c>
      <c r="C139" s="57" t="s">
        <v>77</v>
      </c>
      <c r="D139" s="8" t="s">
        <v>78</v>
      </c>
      <c r="E139" s="57"/>
      <c r="F139" s="16"/>
      <c r="G139" s="455" t="s">
        <v>30</v>
      </c>
      <c r="H139" s="147">
        <v>42264</v>
      </c>
      <c r="I139" s="93">
        <v>42264</v>
      </c>
      <c r="J139" s="196" t="s">
        <v>79</v>
      </c>
      <c r="K139" s="90"/>
      <c r="L139" s="91"/>
      <c r="M139" s="145"/>
      <c r="N139" s="90"/>
      <c r="O139" s="142"/>
    </row>
    <row r="140" spans="1:15" x14ac:dyDescent="0.25">
      <c r="A140" s="450"/>
      <c r="B140" s="53"/>
      <c r="C140" s="57"/>
      <c r="D140" s="53"/>
      <c r="E140" s="53"/>
      <c r="F140" s="84"/>
      <c r="G140" s="456"/>
      <c r="H140" s="148"/>
      <c r="I140" s="92"/>
      <c r="J140" s="196" t="s">
        <v>79</v>
      </c>
      <c r="K140" s="90"/>
      <c r="L140" s="91"/>
      <c r="M140" s="145"/>
      <c r="N140" s="90"/>
      <c r="O140" s="142"/>
    </row>
    <row r="141" spans="1:15" x14ac:dyDescent="0.25">
      <c r="A141" s="451" t="s">
        <v>80</v>
      </c>
      <c r="B141" s="57" t="s">
        <v>74</v>
      </c>
      <c r="C141" s="57" t="s">
        <v>77</v>
      </c>
      <c r="D141" s="8" t="s">
        <v>78</v>
      </c>
      <c r="E141" s="57"/>
      <c r="F141" s="327">
        <v>4</v>
      </c>
      <c r="G141" s="457" t="s">
        <v>30</v>
      </c>
      <c r="H141" s="147">
        <v>42264</v>
      </c>
      <c r="I141" s="93">
        <v>42264</v>
      </c>
      <c r="J141" s="196" t="s">
        <v>79</v>
      </c>
      <c r="K141" s="90"/>
      <c r="L141" s="91"/>
      <c r="M141" s="145"/>
      <c r="N141" s="90"/>
      <c r="O141" s="142"/>
    </row>
    <row r="142" spans="1:15" ht="36.75" x14ac:dyDescent="0.25">
      <c r="A142" s="449" t="s">
        <v>81</v>
      </c>
      <c r="B142" s="57" t="s">
        <v>75</v>
      </c>
      <c r="C142" s="57" t="s">
        <v>77</v>
      </c>
      <c r="D142" s="8" t="s">
        <v>78</v>
      </c>
      <c r="E142" s="57"/>
      <c r="F142" s="16"/>
      <c r="G142" s="455" t="s">
        <v>30</v>
      </c>
      <c r="H142" s="147">
        <v>42264</v>
      </c>
      <c r="I142" s="93">
        <v>42264</v>
      </c>
      <c r="J142" s="196" t="s">
        <v>79</v>
      </c>
      <c r="K142" s="90"/>
      <c r="L142" s="91"/>
      <c r="M142" s="145"/>
      <c r="N142" s="90"/>
      <c r="O142" s="142"/>
    </row>
    <row r="143" spans="1:15" x14ac:dyDescent="0.25">
      <c r="A143" s="449"/>
      <c r="B143" s="57" t="s">
        <v>76</v>
      </c>
      <c r="C143" s="57" t="s">
        <v>77</v>
      </c>
      <c r="D143" s="8" t="s">
        <v>78</v>
      </c>
      <c r="E143" s="56"/>
      <c r="F143" s="16"/>
      <c r="G143" s="455" t="s">
        <v>30</v>
      </c>
      <c r="H143" s="147">
        <v>42264</v>
      </c>
      <c r="I143" s="93">
        <v>42264</v>
      </c>
      <c r="J143" s="196" t="s">
        <v>79</v>
      </c>
      <c r="K143" s="90"/>
      <c r="L143" s="91"/>
      <c r="M143" s="145"/>
      <c r="N143" s="90"/>
      <c r="O143" s="142"/>
    </row>
    <row r="144" spans="1:15" x14ac:dyDescent="0.25">
      <c r="A144" s="452"/>
      <c r="B144" s="53"/>
      <c r="C144" s="57"/>
      <c r="D144" s="53"/>
      <c r="E144" s="84"/>
      <c r="F144" s="84"/>
      <c r="G144" s="456"/>
      <c r="H144" s="148"/>
      <c r="I144" s="92"/>
      <c r="J144" s="196" t="s">
        <v>79</v>
      </c>
      <c r="K144" s="90"/>
      <c r="L144" s="91"/>
      <c r="M144" s="145"/>
      <c r="N144" s="90"/>
      <c r="O144" s="142"/>
    </row>
    <row r="145" spans="1:15" x14ac:dyDescent="0.25">
      <c r="A145" s="450" t="s">
        <v>105</v>
      </c>
      <c r="B145" s="57" t="s">
        <v>74</v>
      </c>
      <c r="C145" s="57" t="s">
        <v>77</v>
      </c>
      <c r="D145" s="8" t="s">
        <v>78</v>
      </c>
      <c r="E145" s="57"/>
      <c r="F145" s="327">
        <v>4</v>
      </c>
      <c r="G145" s="457" t="s">
        <v>30</v>
      </c>
      <c r="H145" s="147">
        <v>42264</v>
      </c>
      <c r="I145" s="93">
        <v>42264</v>
      </c>
      <c r="J145" s="196" t="s">
        <v>79</v>
      </c>
      <c r="K145" s="90"/>
      <c r="L145" s="91"/>
      <c r="M145" s="145"/>
      <c r="N145" s="90"/>
      <c r="O145" s="142"/>
    </row>
    <row r="146" spans="1:15" ht="36.75" x14ac:dyDescent="0.25">
      <c r="A146" s="449" t="s">
        <v>185</v>
      </c>
      <c r="B146" s="57" t="s">
        <v>75</v>
      </c>
      <c r="C146" s="57" t="s">
        <v>77</v>
      </c>
      <c r="D146" s="8" t="s">
        <v>78</v>
      </c>
      <c r="E146" s="57"/>
      <c r="F146" s="16"/>
      <c r="G146" s="455" t="s">
        <v>30</v>
      </c>
      <c r="H146" s="147">
        <v>42264</v>
      </c>
      <c r="I146" s="93">
        <v>42264</v>
      </c>
      <c r="J146" s="196" t="s">
        <v>79</v>
      </c>
      <c r="K146" s="90"/>
      <c r="L146" s="91"/>
      <c r="M146" s="145"/>
      <c r="N146" s="90"/>
      <c r="O146" s="142"/>
    </row>
    <row r="147" spans="1:15" x14ac:dyDescent="0.25">
      <c r="A147" s="454"/>
      <c r="B147" s="57" t="s">
        <v>76</v>
      </c>
      <c r="C147" s="57" t="s">
        <v>77</v>
      </c>
      <c r="D147" s="8" t="s">
        <v>78</v>
      </c>
      <c r="E147" s="57"/>
      <c r="F147" s="16"/>
      <c r="G147" s="455" t="s">
        <v>30</v>
      </c>
      <c r="H147" s="147">
        <v>42264</v>
      </c>
      <c r="I147" s="93">
        <v>42264</v>
      </c>
      <c r="J147" s="196" t="s">
        <v>79</v>
      </c>
      <c r="K147" s="90"/>
      <c r="L147" s="91"/>
      <c r="M147" s="145"/>
      <c r="N147" s="90"/>
      <c r="O147" s="142"/>
    </row>
    <row r="148" spans="1:15" x14ac:dyDescent="0.25">
      <c r="A148" s="453"/>
      <c r="B148" s="64"/>
      <c r="C148" s="64"/>
      <c r="D148" s="166"/>
      <c r="E148" s="64"/>
      <c r="F148" s="352"/>
      <c r="G148" s="458"/>
      <c r="H148" s="355"/>
      <c r="I148" s="356"/>
      <c r="J148" s="196" t="s">
        <v>79</v>
      </c>
      <c r="K148" s="90"/>
      <c r="L148" s="91"/>
      <c r="M148" s="145"/>
      <c r="N148" s="90"/>
      <c r="O148" s="142"/>
    </row>
    <row r="149" spans="1:15" x14ac:dyDescent="0.25">
      <c r="A149" s="451" t="s">
        <v>72</v>
      </c>
      <c r="B149" s="57" t="s">
        <v>74</v>
      </c>
      <c r="C149" s="57" t="s">
        <v>77</v>
      </c>
      <c r="D149" s="8" t="s">
        <v>78</v>
      </c>
      <c r="E149" s="57">
        <v>0.9</v>
      </c>
      <c r="F149" s="327">
        <v>4</v>
      </c>
      <c r="G149" s="457" t="s">
        <v>30</v>
      </c>
      <c r="H149" s="147">
        <v>42293</v>
      </c>
      <c r="I149" s="93">
        <v>42303</v>
      </c>
      <c r="J149" s="196" t="s">
        <v>79</v>
      </c>
      <c r="K149" s="90"/>
      <c r="L149" s="91"/>
      <c r="M149" s="145"/>
      <c r="N149" s="90"/>
      <c r="O149" s="142"/>
    </row>
    <row r="150" spans="1:15" ht="36.75" x14ac:dyDescent="0.25">
      <c r="A150" s="449" t="s">
        <v>73</v>
      </c>
      <c r="B150" s="57" t="s">
        <v>75</v>
      </c>
      <c r="C150" s="57" t="s">
        <v>77</v>
      </c>
      <c r="D150" s="8" t="s">
        <v>78</v>
      </c>
      <c r="E150" s="57">
        <v>0.6</v>
      </c>
      <c r="F150" s="16"/>
      <c r="G150" s="455" t="s">
        <v>30</v>
      </c>
      <c r="H150" s="147">
        <v>42293</v>
      </c>
      <c r="I150" s="93">
        <v>42303</v>
      </c>
      <c r="J150" s="196" t="s">
        <v>79</v>
      </c>
      <c r="K150" s="90"/>
      <c r="L150" s="91"/>
      <c r="M150" s="145"/>
      <c r="N150" s="90"/>
      <c r="O150" s="142"/>
    </row>
    <row r="151" spans="1:15" x14ac:dyDescent="0.25">
      <c r="A151" s="449"/>
      <c r="B151" s="57" t="s">
        <v>76</v>
      </c>
      <c r="C151" s="57" t="s">
        <v>77</v>
      </c>
      <c r="D151" s="8" t="s">
        <v>78</v>
      </c>
      <c r="E151" s="57">
        <v>0.3</v>
      </c>
      <c r="F151" s="16"/>
      <c r="G151" s="455" t="s">
        <v>30</v>
      </c>
      <c r="H151" s="147">
        <v>42293</v>
      </c>
      <c r="I151" s="93">
        <v>42303</v>
      </c>
      <c r="J151" s="196" t="s">
        <v>79</v>
      </c>
      <c r="K151" s="90"/>
      <c r="L151" s="91"/>
      <c r="M151" s="145"/>
      <c r="N151" s="90"/>
      <c r="O151" s="142"/>
    </row>
    <row r="152" spans="1:15" x14ac:dyDescent="0.25">
      <c r="A152" s="450"/>
      <c r="B152" s="53"/>
      <c r="C152" s="57"/>
      <c r="D152" s="53"/>
      <c r="E152" s="53"/>
      <c r="F152" s="84"/>
      <c r="G152" s="456"/>
      <c r="H152" s="148"/>
      <c r="I152" s="92"/>
      <c r="J152" s="196" t="s">
        <v>79</v>
      </c>
      <c r="K152" s="90"/>
      <c r="L152" s="91"/>
      <c r="M152" s="145"/>
      <c r="N152" s="90"/>
      <c r="O152" s="142"/>
    </row>
    <row r="153" spans="1:15" x14ac:dyDescent="0.25">
      <c r="A153" s="451" t="s">
        <v>80</v>
      </c>
      <c r="B153" s="57" t="s">
        <v>74</v>
      </c>
      <c r="C153" s="57" t="s">
        <v>77</v>
      </c>
      <c r="D153" s="8" t="s">
        <v>78</v>
      </c>
      <c r="E153" s="57">
        <v>0.5</v>
      </c>
      <c r="F153" s="327">
        <v>4</v>
      </c>
      <c r="G153" s="457" t="s">
        <v>30</v>
      </c>
      <c r="H153" s="147">
        <v>42293</v>
      </c>
      <c r="I153" s="93">
        <v>42303</v>
      </c>
      <c r="J153" s="196" t="s">
        <v>79</v>
      </c>
      <c r="K153" s="90"/>
      <c r="L153" s="91"/>
      <c r="M153" s="145"/>
      <c r="N153" s="90"/>
      <c r="O153" s="142"/>
    </row>
    <row r="154" spans="1:15" ht="36.75" x14ac:dyDescent="0.25">
      <c r="A154" s="449" t="s">
        <v>81</v>
      </c>
      <c r="B154" s="57" t="s">
        <v>75</v>
      </c>
      <c r="C154" s="57" t="s">
        <v>77</v>
      </c>
      <c r="D154" s="8" t="s">
        <v>78</v>
      </c>
      <c r="E154" s="57">
        <v>0.5</v>
      </c>
      <c r="F154" s="16"/>
      <c r="G154" s="455" t="s">
        <v>30</v>
      </c>
      <c r="H154" s="147">
        <v>42293</v>
      </c>
      <c r="I154" s="93">
        <v>42303</v>
      </c>
      <c r="J154" s="196" t="s">
        <v>79</v>
      </c>
      <c r="K154" s="90"/>
      <c r="L154" s="91"/>
      <c r="M154" s="145"/>
      <c r="N154" s="90"/>
      <c r="O154" s="142"/>
    </row>
    <row r="155" spans="1:15" x14ac:dyDescent="0.25">
      <c r="A155" s="449"/>
      <c r="B155" s="57" t="s">
        <v>76</v>
      </c>
      <c r="C155" s="57" t="s">
        <v>77</v>
      </c>
      <c r="D155" s="8" t="s">
        <v>78</v>
      </c>
      <c r="E155" s="57">
        <v>0.1</v>
      </c>
      <c r="F155" s="16"/>
      <c r="G155" s="455" t="s">
        <v>30</v>
      </c>
      <c r="H155" s="147">
        <v>42293</v>
      </c>
      <c r="I155" s="93">
        <v>42303</v>
      </c>
      <c r="J155" s="196" t="s">
        <v>79</v>
      </c>
      <c r="K155" s="90"/>
      <c r="L155" s="91"/>
      <c r="M155" s="145"/>
      <c r="N155" s="90"/>
      <c r="O155" s="142"/>
    </row>
    <row r="156" spans="1:15" x14ac:dyDescent="0.25">
      <c r="A156" s="452"/>
      <c r="B156" s="53"/>
      <c r="C156" s="57"/>
      <c r="D156" s="53"/>
      <c r="E156" s="53"/>
      <c r="F156" s="84"/>
      <c r="G156" s="456"/>
      <c r="H156" s="148"/>
      <c r="I156" s="92"/>
      <c r="J156" s="196" t="s">
        <v>79</v>
      </c>
      <c r="K156" s="90"/>
      <c r="L156" s="91"/>
      <c r="M156" s="145"/>
      <c r="N156" s="90"/>
      <c r="O156" s="142"/>
    </row>
    <row r="157" spans="1:15" x14ac:dyDescent="0.25">
      <c r="A157" s="450" t="s">
        <v>105</v>
      </c>
      <c r="B157" s="57" t="s">
        <v>74</v>
      </c>
      <c r="C157" s="57" t="s">
        <v>77</v>
      </c>
      <c r="D157" s="8" t="s">
        <v>78</v>
      </c>
      <c r="E157" s="56">
        <v>0.9</v>
      </c>
      <c r="F157" s="327">
        <v>4</v>
      </c>
      <c r="G157" s="457" t="s">
        <v>30</v>
      </c>
      <c r="H157" s="147">
        <v>42293</v>
      </c>
      <c r="I157" s="93">
        <v>42303</v>
      </c>
      <c r="J157" s="196" t="s">
        <v>79</v>
      </c>
      <c r="K157" s="90"/>
      <c r="L157" s="91"/>
      <c r="M157" s="145"/>
      <c r="N157" s="90"/>
      <c r="O157" s="142"/>
    </row>
    <row r="158" spans="1:15" ht="36.75" x14ac:dyDescent="0.25">
      <c r="A158" s="449" t="s">
        <v>185</v>
      </c>
      <c r="B158" s="57" t="s">
        <v>75</v>
      </c>
      <c r="C158" s="57" t="s">
        <v>77</v>
      </c>
      <c r="D158" s="8" t="s">
        <v>78</v>
      </c>
      <c r="E158" s="56">
        <v>0.8</v>
      </c>
      <c r="F158" s="16"/>
      <c r="G158" s="455" t="s">
        <v>30</v>
      </c>
      <c r="H158" s="147">
        <v>42293</v>
      </c>
      <c r="I158" s="93">
        <v>42303</v>
      </c>
      <c r="J158" s="196" t="s">
        <v>79</v>
      </c>
      <c r="K158" s="90"/>
      <c r="L158" s="91"/>
      <c r="M158" s="145"/>
      <c r="N158" s="90"/>
      <c r="O158" s="142"/>
    </row>
    <row r="159" spans="1:15" x14ac:dyDescent="0.25">
      <c r="A159" s="454"/>
      <c r="B159" s="57" t="s">
        <v>76</v>
      </c>
      <c r="C159" s="57" t="s">
        <v>77</v>
      </c>
      <c r="D159" s="8" t="s">
        <v>78</v>
      </c>
      <c r="E159" s="57">
        <v>0.1</v>
      </c>
      <c r="F159" s="16"/>
      <c r="G159" s="455" t="s">
        <v>30</v>
      </c>
      <c r="H159" s="147">
        <v>42293</v>
      </c>
      <c r="I159" s="93">
        <v>42303</v>
      </c>
      <c r="J159" s="196" t="s">
        <v>79</v>
      </c>
      <c r="K159" s="90"/>
      <c r="L159" s="91"/>
      <c r="M159" s="145"/>
      <c r="N159" s="90"/>
      <c r="O159" s="142"/>
    </row>
    <row r="160" spans="1:15" x14ac:dyDescent="0.25">
      <c r="A160" s="453"/>
      <c r="B160" s="64"/>
      <c r="C160" s="64"/>
      <c r="D160" s="166"/>
      <c r="E160" s="64"/>
      <c r="F160" s="352"/>
      <c r="G160" s="458"/>
      <c r="H160" s="355"/>
      <c r="I160" s="356"/>
      <c r="J160" s="196" t="s">
        <v>79</v>
      </c>
      <c r="K160" s="90"/>
      <c r="L160" s="91"/>
      <c r="M160" s="145"/>
      <c r="N160" s="90"/>
      <c r="O160" s="142"/>
    </row>
    <row r="161" spans="1:15" x14ac:dyDescent="0.25">
      <c r="A161" s="451" t="s">
        <v>72</v>
      </c>
      <c r="B161" s="57" t="s">
        <v>74</v>
      </c>
      <c r="C161" s="57" t="s">
        <v>77</v>
      </c>
      <c r="D161" s="8" t="s">
        <v>78</v>
      </c>
      <c r="E161" s="57">
        <v>0.8</v>
      </c>
      <c r="F161" s="327">
        <v>4</v>
      </c>
      <c r="G161" s="457" t="s">
        <v>30</v>
      </c>
      <c r="H161" s="147">
        <v>42325</v>
      </c>
      <c r="I161" s="93">
        <v>42333</v>
      </c>
      <c r="J161" s="196" t="s">
        <v>79</v>
      </c>
      <c r="K161" s="90"/>
      <c r="L161" s="91"/>
      <c r="M161" s="145"/>
      <c r="N161" s="90"/>
      <c r="O161" s="142"/>
    </row>
    <row r="162" spans="1:15" ht="36.75" x14ac:dyDescent="0.25">
      <c r="A162" s="449" t="s">
        <v>73</v>
      </c>
      <c r="B162" s="57" t="s">
        <v>75</v>
      </c>
      <c r="C162" s="57" t="s">
        <v>77</v>
      </c>
      <c r="D162" s="8" t="s">
        <v>78</v>
      </c>
      <c r="E162" s="57">
        <v>0.5</v>
      </c>
      <c r="F162" s="16"/>
      <c r="G162" s="455" t="s">
        <v>30</v>
      </c>
      <c r="H162" s="147">
        <v>42325</v>
      </c>
      <c r="I162" s="93">
        <v>42333</v>
      </c>
      <c r="J162" s="196" t="s">
        <v>79</v>
      </c>
      <c r="K162" s="90"/>
      <c r="L162" s="91"/>
      <c r="M162" s="145"/>
      <c r="N162" s="90"/>
      <c r="O162" s="142"/>
    </row>
    <row r="163" spans="1:15" x14ac:dyDescent="0.25">
      <c r="A163" s="449"/>
      <c r="B163" s="57" t="s">
        <v>76</v>
      </c>
      <c r="C163" s="57" t="s">
        <v>77</v>
      </c>
      <c r="D163" s="8" t="s">
        <v>78</v>
      </c>
      <c r="E163" s="57">
        <v>0.3</v>
      </c>
      <c r="F163" s="16"/>
      <c r="G163" s="455" t="s">
        <v>30</v>
      </c>
      <c r="H163" s="147">
        <v>42325</v>
      </c>
      <c r="I163" s="93">
        <v>42333</v>
      </c>
      <c r="J163" s="196" t="s">
        <v>79</v>
      </c>
      <c r="K163" s="90"/>
      <c r="L163" s="91"/>
      <c r="M163" s="145"/>
      <c r="N163" s="90"/>
      <c r="O163" s="142"/>
    </row>
    <row r="164" spans="1:15" x14ac:dyDescent="0.25">
      <c r="A164" s="450"/>
      <c r="B164" s="53"/>
      <c r="C164" s="57"/>
      <c r="D164" s="53"/>
      <c r="E164" s="53"/>
      <c r="F164" s="84"/>
      <c r="G164" s="456"/>
      <c r="H164" s="148"/>
      <c r="I164" s="92"/>
      <c r="J164" s="196" t="s">
        <v>79</v>
      </c>
      <c r="K164" s="90"/>
      <c r="L164" s="91"/>
      <c r="M164" s="145"/>
      <c r="N164" s="90"/>
      <c r="O164" s="142"/>
    </row>
    <row r="165" spans="1:15" x14ac:dyDescent="0.25">
      <c r="A165" s="451" t="s">
        <v>80</v>
      </c>
      <c r="B165" s="57" t="s">
        <v>74</v>
      </c>
      <c r="C165" s="57" t="s">
        <v>77</v>
      </c>
      <c r="D165" s="8" t="s">
        <v>78</v>
      </c>
      <c r="E165" s="57">
        <v>1.2</v>
      </c>
      <c r="F165" s="327">
        <v>4</v>
      </c>
      <c r="G165" s="457" t="s">
        <v>30</v>
      </c>
      <c r="H165" s="147">
        <v>42325</v>
      </c>
      <c r="I165" s="93">
        <v>42333</v>
      </c>
      <c r="J165" s="196" t="s">
        <v>79</v>
      </c>
      <c r="K165" s="90"/>
      <c r="L165" s="91"/>
      <c r="M165" s="145"/>
      <c r="N165" s="90"/>
      <c r="O165" s="142"/>
    </row>
    <row r="166" spans="1:15" ht="36.75" x14ac:dyDescent="0.25">
      <c r="A166" s="449" t="s">
        <v>81</v>
      </c>
      <c r="B166" s="57" t="s">
        <v>75</v>
      </c>
      <c r="C166" s="57" t="s">
        <v>77</v>
      </c>
      <c r="D166" s="8" t="s">
        <v>78</v>
      </c>
      <c r="E166" s="57">
        <v>0.6</v>
      </c>
      <c r="F166" s="16"/>
      <c r="G166" s="455" t="s">
        <v>30</v>
      </c>
      <c r="H166" s="147">
        <v>42325</v>
      </c>
      <c r="I166" s="93">
        <v>42333</v>
      </c>
      <c r="J166" s="196" t="s">
        <v>79</v>
      </c>
      <c r="K166" s="90"/>
      <c r="L166" s="91"/>
      <c r="M166" s="145"/>
      <c r="N166" s="90"/>
      <c r="O166" s="142"/>
    </row>
    <row r="167" spans="1:15" x14ac:dyDescent="0.25">
      <c r="A167" s="449"/>
      <c r="B167" s="57" t="s">
        <v>76</v>
      </c>
      <c r="C167" s="57" t="s">
        <v>77</v>
      </c>
      <c r="D167" s="8" t="s">
        <v>78</v>
      </c>
      <c r="E167" s="57">
        <v>0.6</v>
      </c>
      <c r="F167" s="16"/>
      <c r="G167" s="455" t="s">
        <v>30</v>
      </c>
      <c r="H167" s="147">
        <v>42325</v>
      </c>
      <c r="I167" s="93">
        <v>42333</v>
      </c>
      <c r="J167" s="196" t="s">
        <v>79</v>
      </c>
      <c r="K167" s="90"/>
      <c r="L167" s="91"/>
      <c r="M167" s="145"/>
      <c r="N167" s="90"/>
      <c r="O167" s="142"/>
    </row>
    <row r="168" spans="1:15" x14ac:dyDescent="0.25">
      <c r="A168" s="452"/>
      <c r="B168" s="53"/>
      <c r="C168" s="57"/>
      <c r="D168" s="53"/>
      <c r="E168" s="53"/>
      <c r="F168" s="84"/>
      <c r="G168" s="456"/>
      <c r="H168" s="148"/>
      <c r="I168" s="92"/>
      <c r="J168" s="196" t="s">
        <v>79</v>
      </c>
      <c r="K168" s="90"/>
      <c r="L168" s="91"/>
      <c r="M168" s="145"/>
      <c r="N168" s="90"/>
      <c r="O168" s="142"/>
    </row>
    <row r="169" spans="1:15" x14ac:dyDescent="0.25">
      <c r="A169" s="450" t="s">
        <v>105</v>
      </c>
      <c r="B169" s="57" t="s">
        <v>74</v>
      </c>
      <c r="C169" s="57" t="s">
        <v>77</v>
      </c>
      <c r="D169" s="8" t="s">
        <v>78</v>
      </c>
      <c r="E169" s="57">
        <v>1.9</v>
      </c>
      <c r="F169" s="327">
        <v>4</v>
      </c>
      <c r="G169" s="457" t="s">
        <v>30</v>
      </c>
      <c r="H169" s="147">
        <v>42325</v>
      </c>
      <c r="I169" s="93">
        <v>42333</v>
      </c>
      <c r="J169" s="196" t="s">
        <v>79</v>
      </c>
      <c r="K169" s="90"/>
      <c r="L169" s="91"/>
      <c r="M169" s="145"/>
      <c r="N169" s="90"/>
      <c r="O169" s="142"/>
    </row>
    <row r="170" spans="1:15" ht="36.75" x14ac:dyDescent="0.25">
      <c r="A170" s="449" t="s">
        <v>185</v>
      </c>
      <c r="B170" s="57" t="s">
        <v>75</v>
      </c>
      <c r="C170" s="57" t="s">
        <v>77</v>
      </c>
      <c r="D170" s="8" t="s">
        <v>78</v>
      </c>
      <c r="E170" s="57">
        <v>1.3</v>
      </c>
      <c r="F170" s="16"/>
      <c r="G170" s="455" t="s">
        <v>30</v>
      </c>
      <c r="H170" s="147">
        <v>42325</v>
      </c>
      <c r="I170" s="93">
        <v>42333</v>
      </c>
      <c r="J170" s="196" t="s">
        <v>79</v>
      </c>
      <c r="K170" s="90"/>
      <c r="L170" s="91"/>
      <c r="M170" s="145"/>
      <c r="N170" s="90"/>
      <c r="O170" s="142"/>
    </row>
    <row r="171" spans="1:15" x14ac:dyDescent="0.25">
      <c r="A171" s="454"/>
      <c r="B171" s="57" t="s">
        <v>76</v>
      </c>
      <c r="C171" s="57" t="s">
        <v>77</v>
      </c>
      <c r="D171" s="8" t="s">
        <v>78</v>
      </c>
      <c r="E171" s="57">
        <v>0.6</v>
      </c>
      <c r="F171" s="16"/>
      <c r="G171" s="455" t="s">
        <v>30</v>
      </c>
      <c r="H171" s="147">
        <v>42325</v>
      </c>
      <c r="I171" s="93">
        <v>42333</v>
      </c>
      <c r="J171" s="196" t="s">
        <v>79</v>
      </c>
      <c r="K171" s="90"/>
      <c r="L171" s="91"/>
      <c r="M171" s="145"/>
      <c r="N171" s="90"/>
      <c r="O171" s="142"/>
    </row>
    <row r="172" spans="1:15" x14ac:dyDescent="0.25">
      <c r="A172" s="453"/>
      <c r="B172" s="64"/>
      <c r="C172" s="64"/>
      <c r="D172" s="166"/>
      <c r="E172" s="64"/>
      <c r="F172" s="352"/>
      <c r="G172" s="458"/>
      <c r="H172" s="353"/>
      <c r="I172" s="354"/>
      <c r="J172" s="196" t="s">
        <v>79</v>
      </c>
      <c r="K172" s="79"/>
      <c r="L172" s="80"/>
      <c r="M172" s="145"/>
      <c r="N172" s="79"/>
      <c r="O172" s="142"/>
    </row>
    <row r="173" spans="1:15" x14ac:dyDescent="0.25">
      <c r="A173" s="451" t="s">
        <v>72</v>
      </c>
      <c r="B173" s="57" t="s">
        <v>74</v>
      </c>
      <c r="C173" s="57" t="s">
        <v>77</v>
      </c>
      <c r="D173" s="8" t="s">
        <v>78</v>
      </c>
      <c r="E173" s="57">
        <v>1.9</v>
      </c>
      <c r="F173" s="327">
        <v>4</v>
      </c>
      <c r="G173" s="457" t="s">
        <v>30</v>
      </c>
      <c r="H173" s="128">
        <v>42353</v>
      </c>
      <c r="I173" s="82">
        <v>42362</v>
      </c>
      <c r="J173" s="196" t="s">
        <v>79</v>
      </c>
      <c r="K173" s="79"/>
      <c r="L173" s="80"/>
      <c r="M173" s="145"/>
      <c r="N173" s="79"/>
      <c r="O173" s="142"/>
    </row>
    <row r="174" spans="1:15" ht="36.75" x14ac:dyDescent="0.25">
      <c r="A174" s="449" t="s">
        <v>73</v>
      </c>
      <c r="B174" s="57" t="s">
        <v>75</v>
      </c>
      <c r="C174" s="57" t="s">
        <v>77</v>
      </c>
      <c r="D174" s="8" t="s">
        <v>78</v>
      </c>
      <c r="E174" s="57">
        <v>1.2</v>
      </c>
      <c r="F174" s="16"/>
      <c r="G174" s="455" t="s">
        <v>30</v>
      </c>
      <c r="H174" s="128">
        <v>42353</v>
      </c>
      <c r="I174" s="82">
        <v>42362</v>
      </c>
      <c r="J174" s="196" t="s">
        <v>79</v>
      </c>
      <c r="K174" s="79"/>
      <c r="L174" s="80"/>
      <c r="M174" s="145"/>
      <c r="N174" s="79"/>
      <c r="O174" s="142"/>
    </row>
    <row r="175" spans="1:15" x14ac:dyDescent="0.25">
      <c r="A175" s="449"/>
      <c r="B175" s="57" t="s">
        <v>76</v>
      </c>
      <c r="C175" s="57" t="s">
        <v>77</v>
      </c>
      <c r="D175" s="8" t="s">
        <v>78</v>
      </c>
      <c r="E175" s="57">
        <v>2</v>
      </c>
      <c r="F175" s="16"/>
      <c r="G175" s="455" t="s">
        <v>30</v>
      </c>
      <c r="H175" s="128">
        <v>42353</v>
      </c>
      <c r="I175" s="82">
        <v>42362</v>
      </c>
      <c r="J175" s="196" t="s">
        <v>79</v>
      </c>
      <c r="K175" s="79"/>
      <c r="L175" s="80"/>
      <c r="M175" s="145"/>
      <c r="N175" s="79"/>
      <c r="O175" s="142"/>
    </row>
    <row r="176" spans="1:15" x14ac:dyDescent="0.25">
      <c r="A176" s="450"/>
      <c r="B176" s="53"/>
      <c r="C176" s="57"/>
      <c r="D176" s="53"/>
      <c r="E176" s="53"/>
      <c r="F176" s="84"/>
      <c r="G176" s="456"/>
      <c r="H176" s="148"/>
      <c r="I176" s="92"/>
      <c r="J176" s="196" t="s">
        <v>79</v>
      </c>
      <c r="K176" s="90"/>
      <c r="L176" s="91"/>
      <c r="M176" s="145"/>
      <c r="N176" s="90"/>
      <c r="O176" s="142"/>
    </row>
    <row r="177" spans="1:15" x14ac:dyDescent="0.25">
      <c r="A177" s="451" t="s">
        <v>80</v>
      </c>
      <c r="B177" s="57" t="s">
        <v>74</v>
      </c>
      <c r="C177" s="57" t="s">
        <v>77</v>
      </c>
      <c r="D177" s="8" t="s">
        <v>78</v>
      </c>
      <c r="E177" s="57">
        <v>1.1000000000000001</v>
      </c>
      <c r="F177" s="327">
        <v>4</v>
      </c>
      <c r="G177" s="457" t="s">
        <v>30</v>
      </c>
      <c r="H177" s="128">
        <v>42353</v>
      </c>
      <c r="I177" s="82">
        <v>42362</v>
      </c>
      <c r="J177" s="196" t="s">
        <v>79</v>
      </c>
      <c r="K177" s="79"/>
      <c r="L177" s="80"/>
      <c r="M177" s="145"/>
      <c r="N177" s="79"/>
      <c r="O177" s="142"/>
    </row>
    <row r="178" spans="1:15" ht="36.75" x14ac:dyDescent="0.25">
      <c r="A178" s="449" t="s">
        <v>81</v>
      </c>
      <c r="B178" s="57" t="s">
        <v>75</v>
      </c>
      <c r="C178" s="57" t="s">
        <v>77</v>
      </c>
      <c r="D178" s="8" t="s">
        <v>78</v>
      </c>
      <c r="E178" s="57">
        <v>0.9</v>
      </c>
      <c r="F178" s="16"/>
      <c r="G178" s="455" t="s">
        <v>30</v>
      </c>
      <c r="H178" s="128">
        <v>42353</v>
      </c>
      <c r="I178" s="82">
        <v>42362</v>
      </c>
      <c r="J178" s="196" t="s">
        <v>79</v>
      </c>
      <c r="K178" s="79"/>
      <c r="L178" s="80"/>
      <c r="M178" s="145"/>
      <c r="N178" s="79"/>
      <c r="O178" s="142"/>
    </row>
    <row r="179" spans="1:15" x14ac:dyDescent="0.25">
      <c r="A179" s="449"/>
      <c r="B179" s="57" t="s">
        <v>76</v>
      </c>
      <c r="C179" s="57" t="s">
        <v>77</v>
      </c>
      <c r="D179" s="8" t="s">
        <v>78</v>
      </c>
      <c r="E179" s="57">
        <v>6</v>
      </c>
      <c r="F179" s="16"/>
      <c r="G179" s="455" t="s">
        <v>30</v>
      </c>
      <c r="H179" s="128">
        <v>42353</v>
      </c>
      <c r="I179" s="82">
        <v>42362</v>
      </c>
      <c r="J179" s="196" t="s">
        <v>79</v>
      </c>
      <c r="K179" s="79"/>
      <c r="L179" s="80"/>
      <c r="M179" s="145"/>
      <c r="N179" s="79"/>
      <c r="O179" s="142"/>
    </row>
    <row r="180" spans="1:15" x14ac:dyDescent="0.25">
      <c r="A180" s="452"/>
      <c r="B180" s="53"/>
      <c r="C180" s="57"/>
      <c r="D180" s="53"/>
      <c r="E180" s="53"/>
      <c r="F180" s="84"/>
      <c r="G180" s="456"/>
      <c r="H180" s="127"/>
      <c r="I180" s="88"/>
      <c r="J180" s="196" t="s">
        <v>79</v>
      </c>
      <c r="K180" s="79"/>
      <c r="L180" s="80"/>
      <c r="M180" s="145"/>
      <c r="N180" s="79"/>
      <c r="O180" s="142"/>
    </row>
    <row r="181" spans="1:15" x14ac:dyDescent="0.25">
      <c r="A181" s="450" t="s">
        <v>105</v>
      </c>
      <c r="B181" s="57" t="s">
        <v>74</v>
      </c>
      <c r="C181" s="57" t="s">
        <v>77</v>
      </c>
      <c r="D181" s="8" t="s">
        <v>78</v>
      </c>
      <c r="E181" s="57">
        <v>10.5</v>
      </c>
      <c r="F181" s="327">
        <v>4</v>
      </c>
      <c r="G181" s="457" t="s">
        <v>32</v>
      </c>
      <c r="H181" s="128">
        <v>42353</v>
      </c>
      <c r="I181" s="82">
        <v>42362</v>
      </c>
      <c r="J181" s="196" t="s">
        <v>79</v>
      </c>
      <c r="K181" s="79"/>
      <c r="L181" s="80"/>
      <c r="M181" s="145"/>
      <c r="N181" s="79"/>
      <c r="O181" s="142"/>
    </row>
    <row r="182" spans="1:15" ht="36.75" x14ac:dyDescent="0.25">
      <c r="A182" s="449" t="s">
        <v>185</v>
      </c>
      <c r="B182" s="57" t="s">
        <v>75</v>
      </c>
      <c r="C182" s="57" t="s">
        <v>77</v>
      </c>
      <c r="D182" s="8" t="s">
        <v>78</v>
      </c>
      <c r="E182" s="57">
        <v>8.6999999999999993</v>
      </c>
      <c r="F182" s="16"/>
      <c r="G182" s="455" t="s">
        <v>30</v>
      </c>
      <c r="H182" s="128">
        <v>42353</v>
      </c>
      <c r="I182" s="82">
        <v>42362</v>
      </c>
      <c r="J182" s="196" t="s">
        <v>79</v>
      </c>
      <c r="K182" s="79"/>
      <c r="L182" s="80"/>
      <c r="M182" s="145"/>
      <c r="N182" s="79"/>
      <c r="O182" s="142"/>
    </row>
    <row r="183" spans="1:15" x14ac:dyDescent="0.25">
      <c r="A183" s="454"/>
      <c r="B183" s="57" t="s">
        <v>76</v>
      </c>
      <c r="C183" s="57" t="s">
        <v>77</v>
      </c>
      <c r="D183" s="8" t="s">
        <v>78</v>
      </c>
      <c r="E183" s="57">
        <v>3</v>
      </c>
      <c r="F183" s="16"/>
      <c r="G183" s="455" t="s">
        <v>30</v>
      </c>
      <c r="H183" s="128">
        <v>42353</v>
      </c>
      <c r="I183" s="82">
        <v>42362</v>
      </c>
      <c r="J183" s="196" t="s">
        <v>79</v>
      </c>
      <c r="K183" s="79"/>
      <c r="L183" s="80"/>
      <c r="M183" s="145"/>
      <c r="N183" s="79"/>
      <c r="O183" s="142"/>
    </row>
    <row r="184" spans="1:15" x14ac:dyDescent="0.25">
      <c r="A184" s="453"/>
      <c r="B184" s="64"/>
      <c r="C184" s="64"/>
      <c r="D184" s="166"/>
      <c r="E184" s="64"/>
      <c r="F184" s="352"/>
      <c r="G184" s="458"/>
      <c r="H184" s="353"/>
      <c r="I184" s="354"/>
      <c r="J184" s="196" t="s">
        <v>79</v>
      </c>
      <c r="K184" s="79"/>
      <c r="L184" s="80"/>
      <c r="M184" s="145"/>
      <c r="N184" s="79"/>
      <c r="O184" s="142"/>
    </row>
    <row r="185" spans="1:15" x14ac:dyDescent="0.25">
      <c r="A185" s="451" t="s">
        <v>72</v>
      </c>
      <c r="B185" s="57" t="s">
        <v>74</v>
      </c>
      <c r="C185" s="57" t="s">
        <v>77</v>
      </c>
      <c r="D185" s="8" t="s">
        <v>78</v>
      </c>
      <c r="E185" s="57">
        <v>1.4</v>
      </c>
      <c r="F185" s="327">
        <v>4</v>
      </c>
      <c r="G185" s="457" t="s">
        <v>30</v>
      </c>
      <c r="H185" s="128">
        <v>42422</v>
      </c>
      <c r="I185" s="82">
        <v>42428</v>
      </c>
      <c r="J185" s="196" t="s">
        <v>79</v>
      </c>
      <c r="K185" s="79"/>
      <c r="L185" s="80"/>
      <c r="M185" s="145"/>
      <c r="N185" s="79"/>
      <c r="O185" s="142"/>
    </row>
    <row r="186" spans="1:15" ht="36.75" x14ac:dyDescent="0.25">
      <c r="A186" s="449" t="s">
        <v>73</v>
      </c>
      <c r="B186" s="57" t="s">
        <v>75</v>
      </c>
      <c r="C186" s="57" t="s">
        <v>77</v>
      </c>
      <c r="D186" s="8" t="s">
        <v>78</v>
      </c>
      <c r="E186" s="57">
        <v>0.9</v>
      </c>
      <c r="F186" s="16"/>
      <c r="G186" s="455" t="s">
        <v>30</v>
      </c>
      <c r="H186" s="128">
        <v>42422</v>
      </c>
      <c r="I186" s="82">
        <v>42428</v>
      </c>
      <c r="J186" s="196" t="s">
        <v>79</v>
      </c>
      <c r="K186" s="79"/>
      <c r="L186" s="80"/>
      <c r="M186" s="145"/>
      <c r="N186" s="79"/>
      <c r="O186" s="142"/>
    </row>
    <row r="187" spans="1:15" x14ac:dyDescent="0.25">
      <c r="A187" s="449"/>
      <c r="B187" s="57" t="s">
        <v>76</v>
      </c>
      <c r="C187" s="57" t="s">
        <v>77</v>
      </c>
      <c r="D187" s="8" t="s">
        <v>78</v>
      </c>
      <c r="E187" s="57">
        <v>0.5</v>
      </c>
      <c r="F187" s="16"/>
      <c r="G187" s="455" t="s">
        <v>30</v>
      </c>
      <c r="H187" s="128">
        <v>42422</v>
      </c>
      <c r="I187" s="82">
        <v>42428</v>
      </c>
      <c r="J187" s="196" t="s">
        <v>79</v>
      </c>
      <c r="K187" s="79"/>
      <c r="L187" s="80"/>
      <c r="M187" s="145"/>
      <c r="N187" s="79"/>
      <c r="O187" s="142"/>
    </row>
    <row r="188" spans="1:15" x14ac:dyDescent="0.25">
      <c r="A188" s="450"/>
      <c r="B188" s="53"/>
      <c r="C188" s="57"/>
      <c r="D188" s="53"/>
      <c r="E188" s="53"/>
      <c r="F188" s="84"/>
      <c r="G188" s="456"/>
      <c r="H188" s="148"/>
      <c r="I188" s="92"/>
      <c r="J188" s="196" t="s">
        <v>79</v>
      </c>
      <c r="K188" s="90"/>
      <c r="L188" s="91"/>
      <c r="M188" s="145"/>
      <c r="N188" s="90"/>
      <c r="O188" s="142"/>
    </row>
    <row r="189" spans="1:15" x14ac:dyDescent="0.25">
      <c r="A189" s="451" t="s">
        <v>80</v>
      </c>
      <c r="B189" s="57" t="s">
        <v>74</v>
      </c>
      <c r="C189" s="57" t="s">
        <v>77</v>
      </c>
      <c r="D189" s="8" t="s">
        <v>78</v>
      </c>
      <c r="E189" s="57">
        <v>1</v>
      </c>
      <c r="F189" s="327">
        <v>4</v>
      </c>
      <c r="G189" s="457" t="s">
        <v>30</v>
      </c>
      <c r="H189" s="128">
        <v>42422</v>
      </c>
      <c r="I189" s="82">
        <v>42428</v>
      </c>
      <c r="J189" s="196" t="s">
        <v>79</v>
      </c>
      <c r="K189" s="79"/>
      <c r="L189" s="80"/>
      <c r="M189" s="145"/>
      <c r="N189" s="79"/>
      <c r="O189" s="142"/>
    </row>
    <row r="190" spans="1:15" ht="36.75" x14ac:dyDescent="0.25">
      <c r="A190" s="449" t="s">
        <v>81</v>
      </c>
      <c r="B190" s="57" t="s">
        <v>75</v>
      </c>
      <c r="C190" s="57" t="s">
        <v>77</v>
      </c>
      <c r="D190" s="8" t="s">
        <v>78</v>
      </c>
      <c r="E190" s="57">
        <v>0.7</v>
      </c>
      <c r="F190" s="16"/>
      <c r="G190" s="455" t="s">
        <v>30</v>
      </c>
      <c r="H190" s="128">
        <v>42422</v>
      </c>
      <c r="I190" s="82">
        <v>42428</v>
      </c>
      <c r="J190" s="196" t="s">
        <v>79</v>
      </c>
      <c r="K190" s="79"/>
      <c r="L190" s="80"/>
      <c r="M190" s="145"/>
      <c r="N190" s="79"/>
      <c r="O190" s="142"/>
    </row>
    <row r="191" spans="1:15" x14ac:dyDescent="0.25">
      <c r="A191" s="449"/>
      <c r="B191" s="57" t="s">
        <v>76</v>
      </c>
      <c r="C191" s="57" t="s">
        <v>77</v>
      </c>
      <c r="D191" s="9" t="s">
        <v>78</v>
      </c>
      <c r="E191" s="57">
        <v>0.3</v>
      </c>
      <c r="F191" s="16"/>
      <c r="G191" s="455" t="s">
        <v>30</v>
      </c>
      <c r="H191" s="128">
        <v>42422</v>
      </c>
      <c r="I191" s="82">
        <v>42428</v>
      </c>
      <c r="J191" s="196" t="s">
        <v>79</v>
      </c>
      <c r="K191" s="79"/>
      <c r="L191" s="80"/>
      <c r="M191" s="145"/>
      <c r="N191" s="79"/>
      <c r="O191" s="142"/>
    </row>
    <row r="192" spans="1:15" x14ac:dyDescent="0.25">
      <c r="A192" s="452"/>
      <c r="B192" s="53"/>
      <c r="C192" s="57"/>
      <c r="D192" s="53"/>
      <c r="E192" s="53"/>
      <c r="F192" s="84"/>
      <c r="G192" s="456"/>
      <c r="H192" s="127"/>
      <c r="I192" s="88"/>
      <c r="J192" s="196" t="s">
        <v>79</v>
      </c>
      <c r="K192" s="79"/>
      <c r="L192" s="80"/>
      <c r="M192" s="145"/>
      <c r="N192" s="79"/>
      <c r="O192" s="142"/>
    </row>
    <row r="193" spans="1:15" x14ac:dyDescent="0.25">
      <c r="A193" s="450" t="s">
        <v>105</v>
      </c>
      <c r="B193" s="57" t="s">
        <v>74</v>
      </c>
      <c r="C193" s="57" t="s">
        <v>77</v>
      </c>
      <c r="D193" s="8" t="s">
        <v>78</v>
      </c>
      <c r="E193" s="57">
        <v>2</v>
      </c>
      <c r="F193" s="327">
        <v>4</v>
      </c>
      <c r="G193" s="455" t="s">
        <v>30</v>
      </c>
      <c r="H193" s="128">
        <v>42422</v>
      </c>
      <c r="I193" s="82">
        <v>42428</v>
      </c>
      <c r="J193" s="196" t="s">
        <v>79</v>
      </c>
      <c r="K193" s="79"/>
      <c r="L193" s="80"/>
      <c r="M193" s="145"/>
      <c r="N193" s="79"/>
      <c r="O193" s="142"/>
    </row>
    <row r="194" spans="1:15" ht="36.75" x14ac:dyDescent="0.25">
      <c r="A194" s="449" t="s">
        <v>185</v>
      </c>
      <c r="B194" s="57" t="s">
        <v>75</v>
      </c>
      <c r="C194" s="57" t="s">
        <v>77</v>
      </c>
      <c r="D194" s="8" t="s">
        <v>78</v>
      </c>
      <c r="E194" s="57">
        <v>1.5</v>
      </c>
      <c r="F194" s="16"/>
      <c r="G194" s="455" t="s">
        <v>30</v>
      </c>
      <c r="H194" s="128">
        <v>42422</v>
      </c>
      <c r="I194" s="82">
        <v>42428</v>
      </c>
      <c r="J194" s="196" t="s">
        <v>79</v>
      </c>
      <c r="K194" s="79"/>
      <c r="L194" s="80"/>
      <c r="M194" s="145"/>
      <c r="N194" s="79"/>
      <c r="O194" s="142"/>
    </row>
    <row r="195" spans="1:15" x14ac:dyDescent="0.25">
      <c r="A195" s="454"/>
      <c r="B195" s="57" t="s">
        <v>76</v>
      </c>
      <c r="C195" s="57" t="s">
        <v>77</v>
      </c>
      <c r="D195" s="8" t="s">
        <v>78</v>
      </c>
      <c r="E195" s="57">
        <v>0.5</v>
      </c>
      <c r="F195" s="16"/>
      <c r="G195" s="455" t="s">
        <v>30</v>
      </c>
      <c r="H195" s="128">
        <v>42422</v>
      </c>
      <c r="I195" s="82">
        <v>42428</v>
      </c>
      <c r="J195" s="196" t="s">
        <v>79</v>
      </c>
      <c r="K195" s="79"/>
      <c r="L195" s="80"/>
      <c r="M195" s="145"/>
      <c r="N195" s="79"/>
      <c r="O195" s="142"/>
    </row>
    <row r="196" spans="1:15" x14ac:dyDescent="0.25">
      <c r="A196" s="453"/>
      <c r="B196" s="64"/>
      <c r="C196" s="64"/>
      <c r="D196" s="166"/>
      <c r="E196" s="64"/>
      <c r="F196" s="352"/>
      <c r="G196" s="458"/>
      <c r="H196" s="353"/>
      <c r="I196" s="354"/>
      <c r="J196" s="196" t="s">
        <v>79</v>
      </c>
      <c r="K196" s="79"/>
      <c r="L196" s="80"/>
      <c r="M196" s="145"/>
      <c r="N196" s="79"/>
      <c r="O196" s="142"/>
    </row>
    <row r="197" spans="1:15" x14ac:dyDescent="0.25">
      <c r="A197" s="451" t="s">
        <v>72</v>
      </c>
      <c r="B197" s="57" t="s">
        <v>74</v>
      </c>
      <c r="C197" s="57" t="s">
        <v>77</v>
      </c>
      <c r="D197" s="8" t="s">
        <v>78</v>
      </c>
      <c r="E197" s="57">
        <v>2.6</v>
      </c>
      <c r="F197" s="327">
        <v>4</v>
      </c>
      <c r="G197" s="457" t="s">
        <v>30</v>
      </c>
      <c r="H197" s="128">
        <v>42437</v>
      </c>
      <c r="I197" s="82">
        <v>42440</v>
      </c>
      <c r="J197" s="196" t="s">
        <v>79</v>
      </c>
      <c r="K197" s="79"/>
      <c r="L197" s="80"/>
      <c r="M197" s="145"/>
      <c r="N197" s="79"/>
      <c r="O197" s="142"/>
    </row>
    <row r="198" spans="1:15" ht="36.75" x14ac:dyDescent="0.25">
      <c r="A198" s="449" t="s">
        <v>73</v>
      </c>
      <c r="B198" s="57" t="s">
        <v>75</v>
      </c>
      <c r="C198" s="57" t="s">
        <v>77</v>
      </c>
      <c r="D198" s="8" t="s">
        <v>78</v>
      </c>
      <c r="E198" s="57">
        <v>1.5</v>
      </c>
      <c r="F198" s="16"/>
      <c r="G198" s="455" t="s">
        <v>30</v>
      </c>
      <c r="H198" s="128">
        <v>42437</v>
      </c>
      <c r="I198" s="82">
        <v>42440</v>
      </c>
      <c r="J198" s="196" t="s">
        <v>79</v>
      </c>
      <c r="K198" s="79"/>
      <c r="L198" s="80"/>
      <c r="M198" s="145"/>
      <c r="N198" s="79"/>
      <c r="O198" s="142"/>
    </row>
    <row r="199" spans="1:15" x14ac:dyDescent="0.25">
      <c r="A199" s="449"/>
      <c r="B199" s="57" t="s">
        <v>76</v>
      </c>
      <c r="C199" s="57" t="s">
        <v>77</v>
      </c>
      <c r="D199" s="8" t="s">
        <v>78</v>
      </c>
      <c r="E199" s="57">
        <v>1.1000000000000001</v>
      </c>
      <c r="F199" s="16"/>
      <c r="G199" s="455" t="s">
        <v>30</v>
      </c>
      <c r="H199" s="128">
        <v>42437</v>
      </c>
      <c r="I199" s="82">
        <v>42440</v>
      </c>
      <c r="J199" s="196" t="s">
        <v>79</v>
      </c>
      <c r="K199" s="79"/>
      <c r="L199" s="80"/>
      <c r="M199" s="145"/>
      <c r="N199" s="79"/>
      <c r="O199" s="142"/>
    </row>
    <row r="200" spans="1:15" x14ac:dyDescent="0.25">
      <c r="A200" s="450"/>
      <c r="B200" s="53"/>
      <c r="C200" s="57"/>
      <c r="D200" s="53"/>
      <c r="E200" s="53"/>
      <c r="F200" s="84"/>
      <c r="G200" s="456"/>
      <c r="H200" s="148"/>
      <c r="I200" s="92"/>
      <c r="J200" s="196" t="s">
        <v>79</v>
      </c>
      <c r="K200" s="90"/>
      <c r="L200" s="91"/>
      <c r="M200" s="145"/>
      <c r="N200" s="90"/>
      <c r="O200" s="142"/>
    </row>
    <row r="201" spans="1:15" x14ac:dyDescent="0.25">
      <c r="A201" s="451" t="s">
        <v>80</v>
      </c>
      <c r="B201" s="57" t="s">
        <v>74</v>
      </c>
      <c r="C201" s="57" t="s">
        <v>77</v>
      </c>
      <c r="D201" s="8" t="s">
        <v>78</v>
      </c>
      <c r="E201" s="57">
        <v>0.8</v>
      </c>
      <c r="F201" s="327">
        <v>4</v>
      </c>
      <c r="G201" s="457" t="s">
        <v>30</v>
      </c>
      <c r="H201" s="128">
        <v>42437</v>
      </c>
      <c r="I201" s="82">
        <v>42440</v>
      </c>
      <c r="J201" s="196" t="s">
        <v>79</v>
      </c>
      <c r="K201" s="79"/>
      <c r="L201" s="80"/>
      <c r="M201" s="145"/>
      <c r="N201" s="79"/>
      <c r="O201" s="142"/>
    </row>
    <row r="202" spans="1:15" ht="36.75" x14ac:dyDescent="0.25">
      <c r="A202" s="449" t="s">
        <v>81</v>
      </c>
      <c r="B202" s="57" t="s">
        <v>75</v>
      </c>
      <c r="C202" s="57" t="s">
        <v>77</v>
      </c>
      <c r="D202" s="8" t="s">
        <v>78</v>
      </c>
      <c r="E202" s="57">
        <v>0.8</v>
      </c>
      <c r="F202" s="16"/>
      <c r="G202" s="455" t="s">
        <v>30</v>
      </c>
      <c r="H202" s="128">
        <v>42437</v>
      </c>
      <c r="I202" s="82">
        <v>42440</v>
      </c>
      <c r="J202" s="196" t="s">
        <v>79</v>
      </c>
      <c r="K202" s="79"/>
      <c r="L202" s="80"/>
      <c r="M202" s="145"/>
      <c r="N202" s="79"/>
      <c r="O202" s="142"/>
    </row>
    <row r="203" spans="1:15" x14ac:dyDescent="0.25">
      <c r="A203" s="449"/>
      <c r="B203" s="57" t="s">
        <v>76</v>
      </c>
      <c r="C203" s="57" t="s">
        <v>77</v>
      </c>
      <c r="D203" s="8" t="s">
        <v>78</v>
      </c>
      <c r="E203" s="57">
        <v>0.1</v>
      </c>
      <c r="F203" s="16"/>
      <c r="G203" s="455" t="s">
        <v>30</v>
      </c>
      <c r="H203" s="128">
        <v>42437</v>
      </c>
      <c r="I203" s="82">
        <v>42440</v>
      </c>
      <c r="J203" s="196" t="s">
        <v>79</v>
      </c>
      <c r="K203" s="79"/>
      <c r="L203" s="80"/>
      <c r="M203" s="145"/>
      <c r="N203" s="79"/>
      <c r="O203" s="142"/>
    </row>
    <row r="204" spans="1:15" x14ac:dyDescent="0.25">
      <c r="A204" s="452"/>
      <c r="B204" s="53"/>
      <c r="C204" s="57"/>
      <c r="D204" s="53"/>
      <c r="E204" s="53"/>
      <c r="F204" s="84"/>
      <c r="G204" s="456"/>
      <c r="H204" s="127"/>
      <c r="I204" s="88"/>
      <c r="J204" s="196" t="s">
        <v>79</v>
      </c>
      <c r="K204" s="79"/>
      <c r="L204" s="80"/>
      <c r="M204" s="145"/>
      <c r="N204" s="79"/>
      <c r="O204" s="142"/>
    </row>
    <row r="205" spans="1:15" x14ac:dyDescent="0.25">
      <c r="A205" s="450" t="s">
        <v>105</v>
      </c>
      <c r="B205" s="57" t="s">
        <v>74</v>
      </c>
      <c r="C205" s="57" t="s">
        <v>77</v>
      </c>
      <c r="D205" s="8" t="s">
        <v>78</v>
      </c>
      <c r="E205" s="57">
        <v>4.4000000000000004</v>
      </c>
      <c r="F205" s="327">
        <v>4</v>
      </c>
      <c r="G205" s="455" t="s">
        <v>30</v>
      </c>
      <c r="H205" s="128">
        <v>42437</v>
      </c>
      <c r="I205" s="82">
        <v>42440</v>
      </c>
      <c r="J205" s="196" t="s">
        <v>79</v>
      </c>
      <c r="K205" s="79"/>
      <c r="L205" s="80"/>
      <c r="M205" s="145"/>
      <c r="N205" s="79"/>
      <c r="O205" s="142"/>
    </row>
    <row r="206" spans="1:15" ht="36.75" x14ac:dyDescent="0.25">
      <c r="A206" s="449" t="s">
        <v>185</v>
      </c>
      <c r="B206" s="57" t="s">
        <v>75</v>
      </c>
      <c r="C206" s="57" t="s">
        <v>77</v>
      </c>
      <c r="D206" s="8" t="s">
        <v>78</v>
      </c>
      <c r="E206" s="57">
        <v>2.9</v>
      </c>
      <c r="F206" s="16"/>
      <c r="G206" s="455" t="s">
        <v>30</v>
      </c>
      <c r="H206" s="128">
        <v>42437</v>
      </c>
      <c r="I206" s="82">
        <v>42440</v>
      </c>
      <c r="J206" s="196" t="s">
        <v>79</v>
      </c>
      <c r="K206" s="79"/>
      <c r="L206" s="80"/>
      <c r="M206" s="145"/>
      <c r="N206" s="79"/>
      <c r="O206" s="142"/>
    </row>
    <row r="207" spans="1:15" x14ac:dyDescent="0.25">
      <c r="A207" s="454"/>
      <c r="B207" s="57" t="s">
        <v>76</v>
      </c>
      <c r="C207" s="57" t="s">
        <v>77</v>
      </c>
      <c r="D207" s="8" t="s">
        <v>78</v>
      </c>
      <c r="E207" s="57">
        <v>1.5</v>
      </c>
      <c r="F207" s="16"/>
      <c r="G207" s="455" t="s">
        <v>30</v>
      </c>
      <c r="H207" s="128">
        <v>42437</v>
      </c>
      <c r="I207" s="82">
        <v>42440</v>
      </c>
      <c r="J207" s="196" t="s">
        <v>79</v>
      </c>
      <c r="K207" s="79"/>
      <c r="L207" s="80"/>
      <c r="M207" s="145"/>
      <c r="N207" s="79"/>
      <c r="O207" s="142"/>
    </row>
    <row r="208" spans="1:15" x14ac:dyDescent="0.25">
      <c r="A208" s="453"/>
      <c r="B208" s="64"/>
      <c r="C208" s="64"/>
      <c r="D208" s="166"/>
      <c r="E208" s="64"/>
      <c r="F208" s="352"/>
      <c r="G208" s="458"/>
      <c r="H208" s="353"/>
      <c r="I208" s="354"/>
      <c r="J208" s="196" t="s">
        <v>79</v>
      </c>
      <c r="K208" s="79"/>
      <c r="L208" s="80"/>
      <c r="M208" s="145"/>
      <c r="N208" s="79"/>
      <c r="O208" s="142"/>
    </row>
    <row r="209" spans="1:15" x14ac:dyDescent="0.25">
      <c r="A209" s="451" t="s">
        <v>72</v>
      </c>
      <c r="B209" s="57" t="s">
        <v>74</v>
      </c>
      <c r="C209" s="57" t="s">
        <v>77</v>
      </c>
      <c r="D209" s="8" t="s">
        <v>78</v>
      </c>
      <c r="E209" s="57">
        <v>1.1000000000000001</v>
      </c>
      <c r="F209" s="327">
        <v>4</v>
      </c>
      <c r="G209" s="457" t="s">
        <v>30</v>
      </c>
      <c r="H209" s="128">
        <v>42465</v>
      </c>
      <c r="I209" s="82">
        <v>42472</v>
      </c>
      <c r="J209" s="196" t="s">
        <v>79</v>
      </c>
      <c r="K209" s="79"/>
      <c r="L209" s="80"/>
      <c r="M209" s="145"/>
      <c r="N209" s="79"/>
      <c r="O209" s="142"/>
    </row>
    <row r="210" spans="1:15" ht="36.75" x14ac:dyDescent="0.25">
      <c r="A210" s="449" t="s">
        <v>73</v>
      </c>
      <c r="B210" s="57" t="s">
        <v>75</v>
      </c>
      <c r="C210" s="57" t="s">
        <v>77</v>
      </c>
      <c r="D210" s="8" t="s">
        <v>78</v>
      </c>
      <c r="E210" s="57">
        <v>1.1000000000000001</v>
      </c>
      <c r="F210" s="16"/>
      <c r="G210" s="455" t="s">
        <v>30</v>
      </c>
      <c r="H210" s="128">
        <v>42465</v>
      </c>
      <c r="I210" s="82">
        <v>42472</v>
      </c>
      <c r="J210" s="196" t="s">
        <v>79</v>
      </c>
      <c r="K210" s="79"/>
      <c r="L210" s="80"/>
      <c r="M210" s="145"/>
      <c r="N210" s="79"/>
      <c r="O210" s="142"/>
    </row>
    <row r="211" spans="1:15" x14ac:dyDescent="0.25">
      <c r="A211" s="449"/>
      <c r="B211" s="57" t="s">
        <v>76</v>
      </c>
      <c r="C211" s="57" t="s">
        <v>77</v>
      </c>
      <c r="D211" s="8" t="s">
        <v>78</v>
      </c>
      <c r="E211" s="57">
        <v>0.1</v>
      </c>
      <c r="F211" s="16"/>
      <c r="G211" s="455" t="s">
        <v>30</v>
      </c>
      <c r="H211" s="128">
        <v>42465</v>
      </c>
      <c r="I211" s="82">
        <v>42472</v>
      </c>
      <c r="J211" s="196" t="s">
        <v>79</v>
      </c>
      <c r="K211" s="79"/>
      <c r="L211" s="80"/>
      <c r="M211" s="145"/>
      <c r="N211" s="79"/>
      <c r="O211" s="142"/>
    </row>
    <row r="212" spans="1:15" x14ac:dyDescent="0.25">
      <c r="A212" s="450"/>
      <c r="B212" s="53"/>
      <c r="C212" s="57"/>
      <c r="D212" s="53"/>
      <c r="E212" s="84"/>
      <c r="F212" s="84"/>
      <c r="G212" s="456"/>
      <c r="H212" s="148"/>
      <c r="I212" s="92"/>
      <c r="J212" s="196" t="s">
        <v>79</v>
      </c>
      <c r="K212" s="90"/>
      <c r="L212" s="91"/>
      <c r="M212" s="145"/>
      <c r="N212" s="90"/>
      <c r="O212" s="142"/>
    </row>
    <row r="213" spans="1:15" x14ac:dyDescent="0.25">
      <c r="A213" s="451" t="s">
        <v>80</v>
      </c>
      <c r="B213" s="57" t="s">
        <v>74</v>
      </c>
      <c r="C213" s="57" t="s">
        <v>77</v>
      </c>
      <c r="D213" s="8" t="s">
        <v>78</v>
      </c>
      <c r="E213" s="56">
        <v>2.2000000000000002</v>
      </c>
      <c r="F213" s="327">
        <v>4</v>
      </c>
      <c r="G213" s="457" t="s">
        <v>30</v>
      </c>
      <c r="H213" s="128">
        <v>42465</v>
      </c>
      <c r="I213" s="82">
        <v>42472</v>
      </c>
      <c r="J213" s="196" t="s">
        <v>79</v>
      </c>
      <c r="K213" s="79"/>
      <c r="L213" s="80"/>
      <c r="M213" s="145"/>
      <c r="N213" s="79"/>
      <c r="O213" s="142"/>
    </row>
    <row r="214" spans="1:15" ht="36.75" x14ac:dyDescent="0.25">
      <c r="A214" s="449" t="s">
        <v>81</v>
      </c>
      <c r="B214" s="57" t="s">
        <v>75</v>
      </c>
      <c r="C214" s="57" t="s">
        <v>77</v>
      </c>
      <c r="D214" s="8" t="s">
        <v>78</v>
      </c>
      <c r="E214" s="56">
        <v>1.9</v>
      </c>
      <c r="F214" s="16"/>
      <c r="G214" s="455" t="s">
        <v>30</v>
      </c>
      <c r="H214" s="128">
        <v>42465</v>
      </c>
      <c r="I214" s="82">
        <v>42472</v>
      </c>
      <c r="J214" s="196" t="s">
        <v>79</v>
      </c>
      <c r="K214" s="79"/>
      <c r="L214" s="80"/>
      <c r="M214" s="145"/>
      <c r="N214" s="79"/>
      <c r="O214" s="142"/>
    </row>
    <row r="215" spans="1:15" x14ac:dyDescent="0.25">
      <c r="A215" s="449"/>
      <c r="B215" s="57" t="s">
        <v>76</v>
      </c>
      <c r="C215" s="57" t="s">
        <v>77</v>
      </c>
      <c r="D215" s="8" t="s">
        <v>78</v>
      </c>
      <c r="E215" s="56">
        <v>0.3</v>
      </c>
      <c r="F215" s="16"/>
      <c r="G215" s="455" t="s">
        <v>30</v>
      </c>
      <c r="H215" s="128">
        <v>42465</v>
      </c>
      <c r="I215" s="82">
        <v>42472</v>
      </c>
      <c r="J215" s="196" t="s">
        <v>79</v>
      </c>
      <c r="K215" s="79"/>
      <c r="L215" s="80"/>
      <c r="M215" s="145"/>
      <c r="N215" s="79"/>
      <c r="O215" s="142"/>
    </row>
    <row r="216" spans="1:15" x14ac:dyDescent="0.25">
      <c r="A216" s="452"/>
      <c r="B216" s="53"/>
      <c r="C216" s="57"/>
      <c r="D216" s="53"/>
      <c r="E216" s="53"/>
      <c r="F216" s="84"/>
      <c r="G216" s="456"/>
      <c r="H216" s="127"/>
      <c r="I216" s="88"/>
      <c r="J216" s="196" t="s">
        <v>79</v>
      </c>
      <c r="K216" s="79"/>
      <c r="L216" s="80"/>
      <c r="M216" s="145"/>
      <c r="N216" s="79"/>
      <c r="O216" s="142"/>
    </row>
    <row r="217" spans="1:15" x14ac:dyDescent="0.25">
      <c r="A217" s="450" t="s">
        <v>105</v>
      </c>
      <c r="B217" s="57" t="s">
        <v>74</v>
      </c>
      <c r="C217" s="57" t="s">
        <v>77</v>
      </c>
      <c r="D217" s="8" t="s">
        <v>78</v>
      </c>
      <c r="E217" s="57">
        <v>3.5</v>
      </c>
      <c r="F217" s="327">
        <v>4</v>
      </c>
      <c r="G217" s="455" t="s">
        <v>30</v>
      </c>
      <c r="H217" s="128">
        <v>42465</v>
      </c>
      <c r="I217" s="82">
        <v>42472</v>
      </c>
      <c r="J217" s="196" t="s">
        <v>79</v>
      </c>
      <c r="K217" s="79"/>
      <c r="L217" s="80"/>
      <c r="M217" s="145"/>
      <c r="N217" s="79"/>
      <c r="O217" s="142"/>
    </row>
    <row r="218" spans="1:15" ht="36.75" x14ac:dyDescent="0.25">
      <c r="A218" s="449" t="s">
        <v>185</v>
      </c>
      <c r="B218" s="57" t="s">
        <v>75</v>
      </c>
      <c r="C218" s="57" t="s">
        <v>77</v>
      </c>
      <c r="D218" s="8" t="s">
        <v>78</v>
      </c>
      <c r="E218" s="57">
        <v>3.4</v>
      </c>
      <c r="F218" s="16"/>
      <c r="G218" s="455" t="s">
        <v>30</v>
      </c>
      <c r="H218" s="147">
        <v>42465</v>
      </c>
      <c r="I218" s="82">
        <v>42472</v>
      </c>
      <c r="J218" s="196" t="s">
        <v>79</v>
      </c>
      <c r="K218" s="79"/>
      <c r="L218" s="80"/>
      <c r="M218" s="145"/>
      <c r="N218" s="79"/>
      <c r="O218" s="142"/>
    </row>
    <row r="219" spans="1:15" x14ac:dyDescent="0.25">
      <c r="A219" s="454"/>
      <c r="B219" s="57" t="s">
        <v>76</v>
      </c>
      <c r="C219" s="57" t="s">
        <v>77</v>
      </c>
      <c r="D219" s="8" t="s">
        <v>78</v>
      </c>
      <c r="E219" s="57">
        <v>0.1</v>
      </c>
      <c r="F219" s="16"/>
      <c r="G219" s="455" t="s">
        <v>30</v>
      </c>
      <c r="H219" s="128">
        <v>42465</v>
      </c>
      <c r="I219" s="82">
        <v>42472</v>
      </c>
      <c r="J219" s="196" t="s">
        <v>79</v>
      </c>
      <c r="K219" s="79"/>
      <c r="L219" s="80"/>
      <c r="M219" s="145"/>
      <c r="N219" s="79"/>
      <c r="O219" s="142"/>
    </row>
    <row r="220" spans="1:15" x14ac:dyDescent="0.25">
      <c r="A220" s="453"/>
      <c r="B220" s="64"/>
      <c r="C220" s="64"/>
      <c r="D220" s="166"/>
      <c r="E220" s="64"/>
      <c r="F220" s="352"/>
      <c r="G220" s="458"/>
      <c r="H220" s="353"/>
      <c r="I220" s="354"/>
      <c r="J220" s="196" t="s">
        <v>79</v>
      </c>
      <c r="K220" s="79"/>
      <c r="L220" s="80"/>
      <c r="M220" s="145"/>
      <c r="N220" s="79"/>
      <c r="O220" s="142"/>
    </row>
    <row r="221" spans="1:15" x14ac:dyDescent="0.25">
      <c r="A221" s="451" t="s">
        <v>72</v>
      </c>
      <c r="B221" s="57" t="s">
        <v>74</v>
      </c>
      <c r="C221" s="57" t="s">
        <v>77</v>
      </c>
      <c r="D221" s="8" t="s">
        <v>78</v>
      </c>
      <c r="E221" s="57">
        <v>0.6</v>
      </c>
      <c r="F221" s="327">
        <v>4</v>
      </c>
      <c r="G221" s="457" t="s">
        <v>30</v>
      </c>
      <c r="H221" s="128">
        <v>42495</v>
      </c>
      <c r="I221" s="82">
        <v>42501</v>
      </c>
      <c r="J221" s="196" t="s">
        <v>79</v>
      </c>
      <c r="K221" s="79"/>
      <c r="L221" s="80"/>
      <c r="M221" s="145"/>
      <c r="N221" s="79"/>
      <c r="O221" s="142"/>
    </row>
    <row r="222" spans="1:15" ht="36.75" x14ac:dyDescent="0.25">
      <c r="A222" s="449" t="s">
        <v>73</v>
      </c>
      <c r="B222" s="57" t="s">
        <v>75</v>
      </c>
      <c r="C222" s="57" t="s">
        <v>77</v>
      </c>
      <c r="D222" s="8" t="s">
        <v>78</v>
      </c>
      <c r="E222" s="57">
        <v>0.6</v>
      </c>
      <c r="F222" s="16"/>
      <c r="G222" s="455" t="s">
        <v>30</v>
      </c>
      <c r="H222" s="93">
        <v>42495</v>
      </c>
      <c r="I222" s="82">
        <v>42501</v>
      </c>
      <c r="J222" s="196" t="s">
        <v>79</v>
      </c>
      <c r="K222" s="79"/>
      <c r="L222" s="80"/>
      <c r="M222" s="145"/>
      <c r="N222" s="79"/>
      <c r="O222" s="142"/>
    </row>
    <row r="223" spans="1:15" x14ac:dyDescent="0.25">
      <c r="A223" s="449"/>
      <c r="B223" s="57" t="s">
        <v>76</v>
      </c>
      <c r="C223" s="57" t="s">
        <v>77</v>
      </c>
      <c r="D223" s="8" t="s">
        <v>78</v>
      </c>
      <c r="E223" s="57">
        <v>0.1</v>
      </c>
      <c r="F223" s="16"/>
      <c r="G223" s="455" t="s">
        <v>30</v>
      </c>
      <c r="H223" s="128">
        <v>42495</v>
      </c>
      <c r="I223" s="82">
        <v>42501</v>
      </c>
      <c r="J223" s="196" t="s">
        <v>79</v>
      </c>
      <c r="K223" s="79"/>
      <c r="L223" s="80"/>
      <c r="M223" s="145"/>
      <c r="N223" s="79"/>
      <c r="O223" s="142"/>
    </row>
    <row r="224" spans="1:15" x14ac:dyDescent="0.25">
      <c r="A224" s="450"/>
      <c r="B224" s="53"/>
      <c r="C224" s="57"/>
      <c r="D224" s="53"/>
      <c r="E224" s="53"/>
      <c r="F224" s="84"/>
      <c r="G224" s="456"/>
      <c r="H224" s="148"/>
      <c r="I224" s="92"/>
      <c r="J224" s="196" t="s">
        <v>79</v>
      </c>
      <c r="K224" s="90"/>
      <c r="L224" s="91"/>
      <c r="M224" s="145"/>
      <c r="N224" s="90"/>
      <c r="O224" s="142"/>
    </row>
    <row r="225" spans="1:15" x14ac:dyDescent="0.25">
      <c r="A225" s="451" t="s">
        <v>80</v>
      </c>
      <c r="B225" s="57" t="s">
        <v>74</v>
      </c>
      <c r="C225" s="57" t="s">
        <v>77</v>
      </c>
      <c r="D225" s="8" t="s">
        <v>78</v>
      </c>
      <c r="E225" s="57">
        <v>1.9</v>
      </c>
      <c r="F225" s="327">
        <v>4</v>
      </c>
      <c r="G225" s="457" t="s">
        <v>30</v>
      </c>
      <c r="H225" s="128">
        <v>42495</v>
      </c>
      <c r="I225" s="82">
        <v>42501</v>
      </c>
      <c r="J225" s="196" t="s">
        <v>79</v>
      </c>
      <c r="K225" s="79"/>
      <c r="L225" s="80"/>
      <c r="M225" s="145"/>
      <c r="N225" s="79"/>
      <c r="O225" s="142"/>
    </row>
    <row r="226" spans="1:15" ht="36.75" x14ac:dyDescent="0.25">
      <c r="A226" s="449" t="s">
        <v>81</v>
      </c>
      <c r="B226" s="57" t="s">
        <v>75</v>
      </c>
      <c r="C226" s="57" t="s">
        <v>77</v>
      </c>
      <c r="D226" s="8" t="s">
        <v>78</v>
      </c>
      <c r="E226" s="57">
        <v>1.6</v>
      </c>
      <c r="F226" s="16"/>
      <c r="G226" s="455" t="s">
        <v>30</v>
      </c>
      <c r="H226" s="128">
        <v>42495</v>
      </c>
      <c r="I226" s="82">
        <v>42501</v>
      </c>
      <c r="J226" s="196" t="s">
        <v>79</v>
      </c>
      <c r="K226" s="79"/>
      <c r="L226" s="80"/>
      <c r="M226" s="145"/>
      <c r="N226" s="79"/>
      <c r="O226" s="142"/>
    </row>
    <row r="227" spans="1:15" x14ac:dyDescent="0.25">
      <c r="A227" s="449"/>
      <c r="B227" s="57" t="s">
        <v>76</v>
      </c>
      <c r="C227" s="57" t="s">
        <v>77</v>
      </c>
      <c r="D227" s="8" t="s">
        <v>78</v>
      </c>
      <c r="E227" s="57">
        <v>0.3</v>
      </c>
      <c r="F227" s="16"/>
      <c r="G227" s="455" t="s">
        <v>30</v>
      </c>
      <c r="H227" s="128">
        <v>42495</v>
      </c>
      <c r="I227" s="82">
        <v>42501</v>
      </c>
      <c r="J227" s="196" t="s">
        <v>79</v>
      </c>
      <c r="K227" s="79"/>
      <c r="L227" s="80"/>
      <c r="M227" s="145"/>
      <c r="N227" s="79"/>
      <c r="O227" s="142"/>
    </row>
    <row r="228" spans="1:15" x14ac:dyDescent="0.25">
      <c r="A228" s="452"/>
      <c r="B228" s="53"/>
      <c r="C228" s="57"/>
      <c r="D228" s="53"/>
      <c r="E228" s="53"/>
      <c r="F228" s="84"/>
      <c r="G228" s="456"/>
      <c r="H228" s="127"/>
      <c r="I228" s="88"/>
      <c r="J228" s="196" t="s">
        <v>79</v>
      </c>
      <c r="K228" s="79"/>
      <c r="L228" s="80"/>
      <c r="M228" s="145"/>
      <c r="N228" s="79"/>
      <c r="O228" s="142"/>
    </row>
    <row r="229" spans="1:15" x14ac:dyDescent="0.25">
      <c r="A229" s="450" t="s">
        <v>105</v>
      </c>
      <c r="B229" s="57" t="s">
        <v>74</v>
      </c>
      <c r="C229" s="57" t="s">
        <v>77</v>
      </c>
      <c r="D229" s="8" t="s">
        <v>78</v>
      </c>
      <c r="E229" s="57">
        <v>3.7</v>
      </c>
      <c r="F229" s="327">
        <v>4</v>
      </c>
      <c r="G229" s="455" t="s">
        <v>30</v>
      </c>
      <c r="H229" s="128">
        <v>42495</v>
      </c>
      <c r="I229" s="82">
        <v>42501</v>
      </c>
      <c r="J229" s="196" t="s">
        <v>79</v>
      </c>
      <c r="K229" s="79"/>
      <c r="L229" s="80"/>
      <c r="M229" s="145"/>
      <c r="N229" s="79"/>
      <c r="O229" s="142"/>
    </row>
    <row r="230" spans="1:15" ht="36.75" x14ac:dyDescent="0.25">
      <c r="A230" s="449" t="s">
        <v>185</v>
      </c>
      <c r="B230" s="57" t="s">
        <v>75</v>
      </c>
      <c r="C230" s="57" t="s">
        <v>77</v>
      </c>
      <c r="D230" s="8" t="s">
        <v>78</v>
      </c>
      <c r="E230" s="57">
        <v>3.4</v>
      </c>
      <c r="F230" s="16"/>
      <c r="G230" s="455" t="s">
        <v>30</v>
      </c>
      <c r="H230" s="128">
        <v>42495</v>
      </c>
      <c r="I230" s="82">
        <v>42501</v>
      </c>
      <c r="J230" s="196" t="s">
        <v>79</v>
      </c>
      <c r="K230" s="79"/>
      <c r="L230" s="80"/>
      <c r="M230" s="145"/>
      <c r="N230" s="79"/>
      <c r="O230" s="142"/>
    </row>
    <row r="231" spans="1:15" x14ac:dyDescent="0.25">
      <c r="A231" s="454"/>
      <c r="B231" s="57" t="s">
        <v>76</v>
      </c>
      <c r="C231" s="57" t="s">
        <v>77</v>
      </c>
      <c r="D231" s="8" t="s">
        <v>78</v>
      </c>
      <c r="E231" s="57">
        <v>0.3</v>
      </c>
      <c r="F231" s="16"/>
      <c r="G231" s="455" t="s">
        <v>30</v>
      </c>
      <c r="H231" s="128">
        <v>42495</v>
      </c>
      <c r="I231" s="82">
        <v>42501</v>
      </c>
      <c r="J231" s="196" t="s">
        <v>79</v>
      </c>
      <c r="K231" s="79"/>
      <c r="L231" s="80"/>
      <c r="M231" s="145"/>
      <c r="N231" s="79"/>
      <c r="O231" s="142"/>
    </row>
    <row r="232" spans="1:15" x14ac:dyDescent="0.25">
      <c r="A232" s="453"/>
      <c r="B232" s="64"/>
      <c r="C232" s="64"/>
      <c r="D232" s="166"/>
      <c r="E232" s="326"/>
      <c r="F232" s="352"/>
      <c r="G232" s="458"/>
      <c r="H232" s="353"/>
      <c r="I232" s="354"/>
      <c r="J232" s="196" t="s">
        <v>79</v>
      </c>
      <c r="K232" s="79"/>
      <c r="L232" s="80"/>
      <c r="M232" s="145"/>
      <c r="N232" s="79"/>
      <c r="O232" s="142"/>
    </row>
    <row r="233" spans="1:15" x14ac:dyDescent="0.25">
      <c r="A233" s="451" t="s">
        <v>72</v>
      </c>
      <c r="B233" s="57" t="s">
        <v>74</v>
      </c>
      <c r="C233" s="57" t="s">
        <v>77</v>
      </c>
      <c r="D233" s="8" t="s">
        <v>78</v>
      </c>
      <c r="E233" s="57">
        <v>2.2000000000000002</v>
      </c>
      <c r="F233" s="327">
        <v>4</v>
      </c>
      <c r="G233" s="457" t="s">
        <v>30</v>
      </c>
      <c r="H233" s="128">
        <v>42523</v>
      </c>
      <c r="I233" s="82">
        <v>42535</v>
      </c>
      <c r="J233" s="196" t="s">
        <v>79</v>
      </c>
      <c r="K233" s="79"/>
      <c r="L233" s="80"/>
      <c r="M233" s="145"/>
      <c r="N233" s="79"/>
      <c r="O233" s="142"/>
    </row>
    <row r="234" spans="1:15" ht="36.75" x14ac:dyDescent="0.25">
      <c r="A234" s="449" t="s">
        <v>73</v>
      </c>
      <c r="B234" s="57" t="s">
        <v>75</v>
      </c>
      <c r="C234" s="57" t="s">
        <v>77</v>
      </c>
      <c r="D234" s="8" t="s">
        <v>78</v>
      </c>
      <c r="E234" s="56">
        <v>2</v>
      </c>
      <c r="F234" s="16"/>
      <c r="G234" s="455" t="s">
        <v>30</v>
      </c>
      <c r="H234" s="128">
        <v>42523</v>
      </c>
      <c r="I234" s="82">
        <v>42535</v>
      </c>
      <c r="J234" s="196" t="s">
        <v>79</v>
      </c>
      <c r="K234" s="79"/>
      <c r="L234" s="80"/>
      <c r="M234" s="145"/>
      <c r="N234" s="79"/>
      <c r="O234" s="142"/>
    </row>
    <row r="235" spans="1:15" x14ac:dyDescent="0.25">
      <c r="A235" s="449"/>
      <c r="B235" s="57" t="s">
        <v>76</v>
      </c>
      <c r="C235" s="57" t="s">
        <v>77</v>
      </c>
      <c r="D235" s="8" t="s">
        <v>78</v>
      </c>
      <c r="E235" s="57">
        <v>0.2</v>
      </c>
      <c r="F235" s="16"/>
      <c r="G235" s="455" t="s">
        <v>30</v>
      </c>
      <c r="H235" s="128">
        <v>42523</v>
      </c>
      <c r="I235" s="82">
        <v>42535</v>
      </c>
      <c r="J235" s="196" t="s">
        <v>79</v>
      </c>
      <c r="K235" s="79"/>
      <c r="L235" s="80"/>
      <c r="M235" s="145"/>
      <c r="N235" s="79"/>
      <c r="O235" s="142"/>
    </row>
    <row r="236" spans="1:15" x14ac:dyDescent="0.25">
      <c r="A236" s="450"/>
      <c r="B236" s="53"/>
      <c r="C236" s="57"/>
      <c r="D236" s="53"/>
      <c r="E236" s="84"/>
      <c r="F236" s="84"/>
      <c r="G236" s="456"/>
      <c r="H236" s="148"/>
      <c r="I236" s="92"/>
      <c r="J236" s="196" t="s">
        <v>79</v>
      </c>
      <c r="K236" s="90"/>
      <c r="L236" s="91"/>
      <c r="M236" s="145"/>
      <c r="N236" s="90"/>
      <c r="O236" s="142"/>
    </row>
    <row r="237" spans="1:15" x14ac:dyDescent="0.25">
      <c r="A237" s="451" t="s">
        <v>80</v>
      </c>
      <c r="B237" s="57" t="s">
        <v>74</v>
      </c>
      <c r="C237" s="57" t="s">
        <v>77</v>
      </c>
      <c r="D237" s="8" t="s">
        <v>78</v>
      </c>
      <c r="E237" s="57">
        <v>2.4</v>
      </c>
      <c r="F237" s="327">
        <v>4</v>
      </c>
      <c r="G237" s="457" t="s">
        <v>30</v>
      </c>
      <c r="H237" s="128">
        <v>42523</v>
      </c>
      <c r="I237" s="82">
        <v>42535</v>
      </c>
      <c r="J237" s="196" t="s">
        <v>79</v>
      </c>
      <c r="K237" s="79"/>
      <c r="L237" s="80"/>
      <c r="M237" s="145"/>
      <c r="N237" s="79"/>
      <c r="O237" s="142"/>
    </row>
    <row r="238" spans="1:15" ht="36.75" x14ac:dyDescent="0.25">
      <c r="A238" s="449" t="s">
        <v>81</v>
      </c>
      <c r="B238" s="57" t="s">
        <v>75</v>
      </c>
      <c r="C238" s="57" t="s">
        <v>77</v>
      </c>
      <c r="D238" s="8" t="s">
        <v>78</v>
      </c>
      <c r="E238" s="57">
        <v>2</v>
      </c>
      <c r="F238" s="16"/>
      <c r="G238" s="455" t="s">
        <v>30</v>
      </c>
      <c r="H238" s="128">
        <v>42523</v>
      </c>
      <c r="I238" s="82">
        <v>42535</v>
      </c>
      <c r="J238" s="196" t="s">
        <v>79</v>
      </c>
      <c r="K238" s="79"/>
      <c r="L238" s="80"/>
      <c r="M238" s="145"/>
      <c r="N238" s="79"/>
      <c r="O238" s="142"/>
    </row>
    <row r="239" spans="1:15" x14ac:dyDescent="0.25">
      <c r="A239" s="449"/>
      <c r="B239" s="57" t="s">
        <v>76</v>
      </c>
      <c r="C239" s="57" t="s">
        <v>77</v>
      </c>
      <c r="D239" s="8" t="s">
        <v>78</v>
      </c>
      <c r="E239" s="57">
        <v>0.4</v>
      </c>
      <c r="F239" s="16"/>
      <c r="G239" s="455" t="s">
        <v>30</v>
      </c>
      <c r="H239" s="128">
        <v>42523</v>
      </c>
      <c r="I239" s="82">
        <v>42535</v>
      </c>
      <c r="J239" s="196" t="s">
        <v>79</v>
      </c>
      <c r="K239" s="79"/>
      <c r="L239" s="80"/>
      <c r="M239" s="145"/>
      <c r="N239" s="79"/>
      <c r="O239" s="142"/>
    </row>
    <row r="240" spans="1:15" x14ac:dyDescent="0.25">
      <c r="A240" s="452"/>
      <c r="B240" s="53"/>
      <c r="C240" s="57"/>
      <c r="D240" s="53"/>
      <c r="E240" s="53"/>
      <c r="F240" s="84"/>
      <c r="G240" s="456"/>
      <c r="H240" s="127"/>
      <c r="I240" s="88"/>
      <c r="J240" s="196" t="s">
        <v>79</v>
      </c>
      <c r="K240" s="79"/>
      <c r="L240" s="80"/>
      <c r="M240" s="145"/>
      <c r="N240" s="79"/>
      <c r="O240" s="142"/>
    </row>
    <row r="241" spans="1:15" x14ac:dyDescent="0.25">
      <c r="A241" s="450" t="s">
        <v>105</v>
      </c>
      <c r="B241" s="57" t="s">
        <v>74</v>
      </c>
      <c r="C241" s="57" t="s">
        <v>77</v>
      </c>
      <c r="D241" s="8" t="s">
        <v>78</v>
      </c>
      <c r="E241" s="57">
        <v>4.5999999999999996</v>
      </c>
      <c r="F241" s="327">
        <v>4</v>
      </c>
      <c r="G241" s="455" t="s">
        <v>30</v>
      </c>
      <c r="H241" s="128">
        <v>42523</v>
      </c>
      <c r="I241" s="82">
        <v>42535</v>
      </c>
      <c r="J241" s="196" t="s">
        <v>79</v>
      </c>
      <c r="K241" s="79"/>
      <c r="L241" s="80"/>
      <c r="M241" s="145"/>
      <c r="N241" s="79"/>
      <c r="O241" s="142"/>
    </row>
    <row r="242" spans="1:15" ht="36.75" x14ac:dyDescent="0.25">
      <c r="A242" s="449" t="s">
        <v>185</v>
      </c>
      <c r="B242" s="57" t="s">
        <v>75</v>
      </c>
      <c r="C242" s="57" t="s">
        <v>77</v>
      </c>
      <c r="D242" s="8" t="s">
        <v>78</v>
      </c>
      <c r="E242" s="57">
        <v>4</v>
      </c>
      <c r="F242" s="16"/>
      <c r="G242" s="455" t="s">
        <v>30</v>
      </c>
      <c r="H242" s="128">
        <v>42523</v>
      </c>
      <c r="I242" s="82">
        <v>42535</v>
      </c>
      <c r="J242" s="196" t="s">
        <v>79</v>
      </c>
      <c r="K242" s="79"/>
      <c r="L242" s="80"/>
      <c r="M242" s="145"/>
      <c r="N242" s="79"/>
      <c r="O242" s="142"/>
    </row>
    <row r="243" spans="1:15" x14ac:dyDescent="0.25">
      <c r="A243" s="454"/>
      <c r="B243" s="57" t="s">
        <v>76</v>
      </c>
      <c r="C243" s="57" t="s">
        <v>77</v>
      </c>
      <c r="D243" s="8" t="s">
        <v>78</v>
      </c>
      <c r="E243" s="57">
        <v>0.6</v>
      </c>
      <c r="F243" s="16"/>
      <c r="G243" s="455" t="s">
        <v>30</v>
      </c>
      <c r="H243" s="128">
        <v>42523</v>
      </c>
      <c r="I243" s="82">
        <v>42535</v>
      </c>
      <c r="J243" s="196" t="s">
        <v>79</v>
      </c>
      <c r="K243" s="79"/>
      <c r="L243" s="80"/>
      <c r="M243" s="145"/>
      <c r="N243" s="79"/>
      <c r="O243" s="142"/>
    </row>
    <row r="244" spans="1:15" x14ac:dyDescent="0.25">
      <c r="A244" s="453"/>
      <c r="B244" s="64"/>
      <c r="C244" s="64"/>
      <c r="D244" s="166"/>
      <c r="E244" s="64"/>
      <c r="F244" s="352"/>
      <c r="G244" s="458"/>
      <c r="H244" s="353"/>
      <c r="I244" s="354"/>
      <c r="J244" s="196" t="s">
        <v>79</v>
      </c>
      <c r="K244" s="79"/>
      <c r="L244" s="80"/>
      <c r="M244" s="145"/>
      <c r="N244" s="79"/>
      <c r="O244" s="142"/>
    </row>
    <row r="245" spans="1:15" x14ac:dyDescent="0.25">
      <c r="A245" s="451" t="s">
        <v>72</v>
      </c>
      <c r="B245" s="57" t="s">
        <v>74</v>
      </c>
      <c r="C245" s="57" t="s">
        <v>77</v>
      </c>
      <c r="D245" s="8" t="s">
        <v>78</v>
      </c>
      <c r="E245" s="57">
        <v>1.1000000000000001</v>
      </c>
      <c r="F245" s="327">
        <v>4</v>
      </c>
      <c r="G245" s="457" t="s">
        <v>30</v>
      </c>
      <c r="H245" s="128">
        <v>42523</v>
      </c>
      <c r="I245" s="82">
        <v>42535</v>
      </c>
      <c r="J245" s="196" t="s">
        <v>79</v>
      </c>
      <c r="K245" s="79"/>
      <c r="L245" s="80"/>
      <c r="M245" s="145"/>
      <c r="N245" s="79"/>
      <c r="O245" s="142"/>
    </row>
    <row r="246" spans="1:15" ht="36.75" x14ac:dyDescent="0.25">
      <c r="A246" s="449" t="s">
        <v>73</v>
      </c>
      <c r="B246" s="57" t="s">
        <v>75</v>
      </c>
      <c r="C246" s="57" t="s">
        <v>77</v>
      </c>
      <c r="D246" s="8" t="s">
        <v>78</v>
      </c>
      <c r="E246" s="57">
        <v>1</v>
      </c>
      <c r="F246" s="16"/>
      <c r="G246" s="455" t="s">
        <v>30</v>
      </c>
      <c r="H246" s="128">
        <v>42523</v>
      </c>
      <c r="I246" s="82">
        <v>42535</v>
      </c>
      <c r="J246" s="196" t="s">
        <v>79</v>
      </c>
      <c r="K246" s="79"/>
      <c r="L246" s="80"/>
      <c r="M246" s="145"/>
      <c r="N246" s="79"/>
      <c r="O246" s="142"/>
    </row>
    <row r="247" spans="1:15" x14ac:dyDescent="0.25">
      <c r="A247" s="449"/>
      <c r="B247" s="57" t="s">
        <v>76</v>
      </c>
      <c r="C247" s="57" t="s">
        <v>77</v>
      </c>
      <c r="D247" s="8" t="s">
        <v>78</v>
      </c>
      <c r="E247" s="57">
        <v>0.1</v>
      </c>
      <c r="F247" s="16"/>
      <c r="G247" s="455" t="s">
        <v>30</v>
      </c>
      <c r="H247" s="128">
        <v>42523</v>
      </c>
      <c r="I247" s="82">
        <v>42535</v>
      </c>
      <c r="J247" s="196" t="s">
        <v>79</v>
      </c>
      <c r="K247" s="79"/>
      <c r="L247" s="80"/>
      <c r="M247" s="145"/>
      <c r="N247" s="79"/>
      <c r="O247" s="142"/>
    </row>
    <row r="248" spans="1:15" x14ac:dyDescent="0.25">
      <c r="A248" s="450"/>
      <c r="B248" s="53"/>
      <c r="C248" s="57"/>
      <c r="D248" s="53"/>
      <c r="E248" s="53"/>
      <c r="F248" s="84"/>
      <c r="G248" s="456"/>
      <c r="H248" s="148"/>
      <c r="I248" s="92"/>
      <c r="J248" s="196" t="s">
        <v>79</v>
      </c>
      <c r="K248" s="90"/>
      <c r="L248" s="91"/>
      <c r="M248" s="145"/>
      <c r="N248" s="90"/>
      <c r="O248" s="142"/>
    </row>
    <row r="249" spans="1:15" x14ac:dyDescent="0.25">
      <c r="A249" s="451" t="s">
        <v>80</v>
      </c>
      <c r="B249" s="57" t="s">
        <v>74</v>
      </c>
      <c r="C249" s="57" t="s">
        <v>77</v>
      </c>
      <c r="D249" s="8" t="s">
        <v>78</v>
      </c>
      <c r="E249" s="57">
        <v>0.6</v>
      </c>
      <c r="F249" s="327">
        <v>4</v>
      </c>
      <c r="G249" s="457" t="s">
        <v>30</v>
      </c>
      <c r="H249" s="128">
        <v>42555</v>
      </c>
      <c r="I249" s="82">
        <v>42559</v>
      </c>
      <c r="J249" s="196" t="s">
        <v>79</v>
      </c>
      <c r="K249" s="79"/>
      <c r="L249" s="80"/>
      <c r="M249" s="145"/>
      <c r="N249" s="79"/>
      <c r="O249" s="142"/>
    </row>
    <row r="250" spans="1:15" ht="36.75" x14ac:dyDescent="0.25">
      <c r="A250" s="449" t="s">
        <v>81</v>
      </c>
      <c r="B250" s="57" t="s">
        <v>75</v>
      </c>
      <c r="C250" s="57" t="s">
        <v>77</v>
      </c>
      <c r="D250" s="8" t="s">
        <v>78</v>
      </c>
      <c r="E250" s="57">
        <v>0.5</v>
      </c>
      <c r="F250" s="16"/>
      <c r="G250" s="455" t="s">
        <v>30</v>
      </c>
      <c r="H250" s="128">
        <v>42555</v>
      </c>
      <c r="I250" s="82">
        <v>42559</v>
      </c>
      <c r="J250" s="196" t="s">
        <v>79</v>
      </c>
      <c r="K250" s="79"/>
      <c r="L250" s="80"/>
      <c r="M250" s="145"/>
      <c r="N250" s="79"/>
      <c r="O250" s="142"/>
    </row>
    <row r="251" spans="1:15" x14ac:dyDescent="0.25">
      <c r="A251" s="449"/>
      <c r="B251" s="57" t="s">
        <v>76</v>
      </c>
      <c r="C251" s="57" t="s">
        <v>77</v>
      </c>
      <c r="D251" s="8" t="s">
        <v>78</v>
      </c>
      <c r="E251" s="57">
        <v>0.1</v>
      </c>
      <c r="F251" s="16"/>
      <c r="G251" s="455" t="s">
        <v>30</v>
      </c>
      <c r="H251" s="128">
        <v>42555</v>
      </c>
      <c r="I251" s="82">
        <v>42559</v>
      </c>
      <c r="J251" s="196" t="s">
        <v>79</v>
      </c>
      <c r="K251" s="79"/>
      <c r="L251" s="80"/>
      <c r="M251" s="145"/>
      <c r="N251" s="79"/>
      <c r="O251" s="142"/>
    </row>
    <row r="252" spans="1:15" x14ac:dyDescent="0.25">
      <c r="A252" s="452"/>
      <c r="B252" s="53"/>
      <c r="C252" s="57"/>
      <c r="D252" s="53"/>
      <c r="E252" s="53"/>
      <c r="F252" s="84"/>
      <c r="G252" s="456"/>
      <c r="H252" s="127"/>
      <c r="I252" s="88"/>
      <c r="J252" s="196" t="s">
        <v>79</v>
      </c>
      <c r="K252" s="79"/>
      <c r="L252" s="80"/>
      <c r="M252" s="145"/>
      <c r="N252" s="79"/>
      <c r="O252" s="142"/>
    </row>
    <row r="253" spans="1:15" x14ac:dyDescent="0.25">
      <c r="A253" s="450" t="s">
        <v>105</v>
      </c>
      <c r="B253" s="57" t="s">
        <v>74</v>
      </c>
      <c r="C253" s="57" t="s">
        <v>77</v>
      </c>
      <c r="D253" s="8" t="s">
        <v>78</v>
      </c>
      <c r="E253" s="57">
        <v>2.5</v>
      </c>
      <c r="F253" s="327">
        <v>4</v>
      </c>
      <c r="G253" s="455" t="s">
        <v>30</v>
      </c>
      <c r="H253" s="128">
        <v>42555</v>
      </c>
      <c r="I253" s="82">
        <v>42559</v>
      </c>
      <c r="J253" s="196" t="s">
        <v>79</v>
      </c>
      <c r="K253" s="79"/>
      <c r="L253" s="80"/>
      <c r="M253" s="145"/>
      <c r="N253" s="79"/>
      <c r="O253" s="142"/>
    </row>
    <row r="254" spans="1:15" ht="36.75" x14ac:dyDescent="0.25">
      <c r="A254" s="449" t="s">
        <v>185</v>
      </c>
      <c r="B254" s="57" t="s">
        <v>75</v>
      </c>
      <c r="C254" s="57" t="s">
        <v>77</v>
      </c>
      <c r="D254" s="8" t="s">
        <v>78</v>
      </c>
      <c r="E254" s="57">
        <v>2.2000000000000002</v>
      </c>
      <c r="F254" s="16"/>
      <c r="G254" s="455" t="s">
        <v>30</v>
      </c>
      <c r="H254" s="128">
        <v>42555</v>
      </c>
      <c r="I254" s="82">
        <v>42559</v>
      </c>
      <c r="J254" s="196" t="s">
        <v>79</v>
      </c>
      <c r="K254" s="79"/>
      <c r="L254" s="80"/>
      <c r="M254" s="145"/>
      <c r="N254" s="79"/>
      <c r="O254" s="142"/>
    </row>
    <row r="255" spans="1:15" x14ac:dyDescent="0.25">
      <c r="A255" s="454"/>
      <c r="B255" s="57" t="s">
        <v>76</v>
      </c>
      <c r="C255" s="57" t="s">
        <v>77</v>
      </c>
      <c r="D255" s="8" t="s">
        <v>78</v>
      </c>
      <c r="E255" s="57">
        <v>0.3</v>
      </c>
      <c r="F255" s="16"/>
      <c r="G255" s="455" t="s">
        <v>30</v>
      </c>
      <c r="H255" s="128">
        <v>42555</v>
      </c>
      <c r="I255" s="82">
        <v>42559</v>
      </c>
      <c r="J255" s="196" t="s">
        <v>79</v>
      </c>
      <c r="K255" s="79"/>
      <c r="L255" s="80"/>
      <c r="M255" s="145"/>
      <c r="N255" s="79"/>
      <c r="O255" s="142"/>
    </row>
    <row r="256" spans="1:15" x14ac:dyDescent="0.25">
      <c r="A256" s="453"/>
      <c r="B256" s="64"/>
      <c r="C256" s="64"/>
      <c r="D256" s="166"/>
      <c r="E256" s="64"/>
      <c r="F256" s="352"/>
      <c r="G256" s="458"/>
      <c r="H256" s="353"/>
      <c r="I256" s="354"/>
      <c r="J256" s="196" t="s">
        <v>79</v>
      </c>
      <c r="K256" s="79"/>
      <c r="L256" s="80"/>
      <c r="M256" s="145"/>
      <c r="N256" s="79"/>
      <c r="O256" s="142"/>
    </row>
    <row r="257" spans="1:15" x14ac:dyDescent="0.25">
      <c r="A257" s="451" t="s">
        <v>72</v>
      </c>
      <c r="B257" s="57" t="s">
        <v>74</v>
      </c>
      <c r="C257" s="57" t="s">
        <v>77</v>
      </c>
      <c r="D257" s="8" t="s">
        <v>78</v>
      </c>
      <c r="E257" s="57">
        <v>1.3</v>
      </c>
      <c r="F257" s="327">
        <v>4</v>
      </c>
      <c r="G257" s="457" t="s">
        <v>30</v>
      </c>
      <c r="H257" s="128">
        <v>42584</v>
      </c>
      <c r="I257" s="82">
        <v>42592</v>
      </c>
      <c r="J257" s="196" t="s">
        <v>79</v>
      </c>
      <c r="K257" s="79"/>
      <c r="L257" s="80"/>
      <c r="M257" s="145"/>
      <c r="N257" s="79"/>
      <c r="O257" s="142"/>
    </row>
    <row r="258" spans="1:15" ht="36.75" x14ac:dyDescent="0.25">
      <c r="A258" s="449" t="s">
        <v>73</v>
      </c>
      <c r="B258" s="57" t="s">
        <v>75</v>
      </c>
      <c r="C258" s="57" t="s">
        <v>77</v>
      </c>
      <c r="D258" s="8" t="s">
        <v>78</v>
      </c>
      <c r="E258" s="57">
        <v>1</v>
      </c>
      <c r="F258" s="16"/>
      <c r="G258" s="455" t="s">
        <v>30</v>
      </c>
      <c r="H258" s="128">
        <v>42584</v>
      </c>
      <c r="I258" s="82">
        <v>42592</v>
      </c>
      <c r="J258" s="196" t="s">
        <v>79</v>
      </c>
      <c r="K258" s="79"/>
      <c r="L258" s="80"/>
      <c r="M258" s="145"/>
      <c r="N258" s="79"/>
      <c r="O258" s="142"/>
    </row>
    <row r="259" spans="1:15" x14ac:dyDescent="0.25">
      <c r="A259" s="449"/>
      <c r="B259" s="57" t="s">
        <v>76</v>
      </c>
      <c r="C259" s="57" t="s">
        <v>77</v>
      </c>
      <c r="D259" s="8" t="s">
        <v>78</v>
      </c>
      <c r="E259" s="57">
        <v>0.3</v>
      </c>
      <c r="F259" s="16"/>
      <c r="G259" s="455" t="s">
        <v>30</v>
      </c>
      <c r="H259" s="128">
        <v>42584</v>
      </c>
      <c r="I259" s="82">
        <v>42592</v>
      </c>
      <c r="J259" s="196" t="s">
        <v>79</v>
      </c>
      <c r="K259" s="79"/>
      <c r="L259" s="80"/>
      <c r="M259" s="145"/>
      <c r="N259" s="79"/>
      <c r="O259" s="142"/>
    </row>
    <row r="260" spans="1:15" x14ac:dyDescent="0.25">
      <c r="A260" s="450"/>
      <c r="B260" s="53"/>
      <c r="C260" s="57"/>
      <c r="D260" s="53"/>
      <c r="E260" s="53"/>
      <c r="F260" s="84"/>
      <c r="G260" s="456"/>
      <c r="H260" s="148"/>
      <c r="I260" s="92"/>
      <c r="J260" s="196" t="s">
        <v>79</v>
      </c>
      <c r="K260" s="90"/>
      <c r="L260" s="91"/>
      <c r="M260" s="145"/>
      <c r="N260" s="90"/>
      <c r="O260" s="142"/>
    </row>
    <row r="261" spans="1:15" x14ac:dyDescent="0.25">
      <c r="A261" s="451" t="s">
        <v>80</v>
      </c>
      <c r="B261" s="57" t="s">
        <v>74</v>
      </c>
      <c r="C261" s="57" t="s">
        <v>77</v>
      </c>
      <c r="D261" s="8" t="s">
        <v>78</v>
      </c>
      <c r="E261" s="57">
        <v>0.7</v>
      </c>
      <c r="F261" s="327">
        <v>4</v>
      </c>
      <c r="G261" s="457" t="s">
        <v>30</v>
      </c>
      <c r="H261" s="128">
        <v>42584</v>
      </c>
      <c r="I261" s="82">
        <v>42592</v>
      </c>
      <c r="J261" s="196" t="s">
        <v>79</v>
      </c>
      <c r="K261" s="79"/>
      <c r="L261" s="80"/>
      <c r="M261" s="145"/>
      <c r="N261" s="79"/>
      <c r="O261" s="142"/>
    </row>
    <row r="262" spans="1:15" ht="36.75" x14ac:dyDescent="0.25">
      <c r="A262" s="449" t="s">
        <v>81</v>
      </c>
      <c r="B262" s="57" t="s">
        <v>75</v>
      </c>
      <c r="C262" s="57" t="s">
        <v>77</v>
      </c>
      <c r="D262" s="8" t="s">
        <v>78</v>
      </c>
      <c r="E262" s="57">
        <v>0.6</v>
      </c>
      <c r="F262" s="16"/>
      <c r="G262" s="455" t="s">
        <v>30</v>
      </c>
      <c r="H262" s="128">
        <v>42584</v>
      </c>
      <c r="I262" s="82">
        <v>42592</v>
      </c>
      <c r="J262" s="196" t="s">
        <v>79</v>
      </c>
      <c r="K262" s="79"/>
      <c r="L262" s="80"/>
      <c r="M262" s="145"/>
      <c r="N262" s="79"/>
      <c r="O262" s="142"/>
    </row>
    <row r="263" spans="1:15" x14ac:dyDescent="0.25">
      <c r="A263" s="449"/>
      <c r="B263" s="57" t="s">
        <v>76</v>
      </c>
      <c r="C263" s="57" t="s">
        <v>77</v>
      </c>
      <c r="D263" s="8" t="s">
        <v>78</v>
      </c>
      <c r="E263" s="57">
        <v>0.1</v>
      </c>
      <c r="F263" s="16"/>
      <c r="G263" s="455" t="s">
        <v>30</v>
      </c>
      <c r="H263" s="128">
        <v>42584</v>
      </c>
      <c r="I263" s="82">
        <v>42592</v>
      </c>
      <c r="J263" s="196" t="s">
        <v>79</v>
      </c>
      <c r="K263" s="79"/>
      <c r="L263" s="80"/>
      <c r="M263" s="145"/>
      <c r="N263" s="79"/>
      <c r="O263" s="142"/>
    </row>
    <row r="264" spans="1:15" x14ac:dyDescent="0.25">
      <c r="A264" s="452"/>
      <c r="B264" s="53"/>
      <c r="C264" s="57"/>
      <c r="D264" s="53"/>
      <c r="E264" s="53"/>
      <c r="F264" s="84"/>
      <c r="G264" s="456"/>
      <c r="H264" s="127"/>
      <c r="I264" s="88"/>
      <c r="J264" s="196" t="s">
        <v>79</v>
      </c>
      <c r="K264" s="79"/>
      <c r="L264" s="80"/>
      <c r="M264" s="145"/>
      <c r="N264" s="79"/>
      <c r="O264" s="142"/>
    </row>
    <row r="265" spans="1:15" x14ac:dyDescent="0.25">
      <c r="A265" s="450" t="s">
        <v>105</v>
      </c>
      <c r="B265" s="57" t="s">
        <v>74</v>
      </c>
      <c r="C265" s="57" t="s">
        <v>77</v>
      </c>
      <c r="D265" s="9" t="s">
        <v>78</v>
      </c>
      <c r="E265" s="57">
        <v>1.5</v>
      </c>
      <c r="F265" s="327">
        <v>4</v>
      </c>
      <c r="G265" s="455" t="s">
        <v>30</v>
      </c>
      <c r="H265" s="128">
        <v>42584</v>
      </c>
      <c r="I265" s="82">
        <v>42592</v>
      </c>
      <c r="J265" s="196" t="s">
        <v>79</v>
      </c>
      <c r="K265" s="79"/>
      <c r="L265" s="80"/>
      <c r="M265" s="145"/>
      <c r="N265" s="79"/>
      <c r="O265" s="142"/>
    </row>
    <row r="266" spans="1:15" ht="36.75" x14ac:dyDescent="0.25">
      <c r="A266" s="449" t="s">
        <v>185</v>
      </c>
      <c r="B266" s="57" t="s">
        <v>75</v>
      </c>
      <c r="C266" s="57" t="s">
        <v>77</v>
      </c>
      <c r="D266" s="8" t="s">
        <v>78</v>
      </c>
      <c r="E266" s="57">
        <v>1.2</v>
      </c>
      <c r="F266" s="16"/>
      <c r="G266" s="455" t="s">
        <v>30</v>
      </c>
      <c r="H266" s="128">
        <v>42584</v>
      </c>
      <c r="I266" s="82">
        <v>42592</v>
      </c>
      <c r="J266" s="196" t="s">
        <v>79</v>
      </c>
      <c r="K266" s="79"/>
      <c r="L266" s="80"/>
      <c r="M266" s="145"/>
      <c r="N266" s="79"/>
      <c r="O266" s="142"/>
    </row>
    <row r="267" spans="1:15" x14ac:dyDescent="0.25">
      <c r="A267" s="454"/>
      <c r="B267" s="57" t="s">
        <v>76</v>
      </c>
      <c r="C267" s="57" t="s">
        <v>77</v>
      </c>
      <c r="D267" s="9" t="s">
        <v>78</v>
      </c>
      <c r="E267" s="57">
        <v>0.3</v>
      </c>
      <c r="F267" s="16"/>
      <c r="G267" s="455" t="s">
        <v>30</v>
      </c>
      <c r="H267" s="128">
        <v>42584</v>
      </c>
      <c r="I267" s="82">
        <v>42592</v>
      </c>
      <c r="J267" s="196" t="s">
        <v>79</v>
      </c>
      <c r="K267" s="79"/>
      <c r="L267" s="80"/>
      <c r="M267" s="145"/>
      <c r="N267" s="79"/>
      <c r="O267" s="142"/>
    </row>
    <row r="268" spans="1:15" x14ac:dyDescent="0.25">
      <c r="A268" s="189"/>
      <c r="B268" s="329"/>
      <c r="C268" s="329"/>
      <c r="D268" s="459"/>
      <c r="E268" s="459"/>
      <c r="F268" s="329"/>
      <c r="G268" s="257"/>
      <c r="H268" s="335"/>
      <c r="I268" s="190"/>
      <c r="J268" s="190"/>
      <c r="K268" s="189"/>
      <c r="L268" s="190"/>
      <c r="M268" s="190"/>
      <c r="N268" s="189"/>
      <c r="O268" s="194"/>
    </row>
    <row r="269" spans="1:15" x14ac:dyDescent="0.25">
      <c r="A269" s="450" t="s">
        <v>72</v>
      </c>
      <c r="B269" s="57" t="s">
        <v>74</v>
      </c>
      <c r="C269" s="57" t="s">
        <v>77</v>
      </c>
      <c r="D269" s="8" t="s">
        <v>78</v>
      </c>
      <c r="E269" s="24">
        <v>1</v>
      </c>
      <c r="F269" s="327">
        <v>4</v>
      </c>
      <c r="G269" s="269" t="s">
        <v>30</v>
      </c>
      <c r="H269" s="328">
        <v>42614</v>
      </c>
      <c r="I269" s="24"/>
      <c r="J269" s="342"/>
      <c r="K269" s="63"/>
      <c r="L269" s="329"/>
      <c r="M269" s="343"/>
      <c r="N269" s="63"/>
      <c r="O269" s="51"/>
    </row>
    <row r="270" spans="1:15" ht="36.75" x14ac:dyDescent="0.25">
      <c r="A270" s="454" t="s">
        <v>73</v>
      </c>
      <c r="B270" s="57" t="s">
        <v>75</v>
      </c>
      <c r="C270" s="57" t="s">
        <v>77</v>
      </c>
      <c r="D270" s="8" t="s">
        <v>78</v>
      </c>
      <c r="E270" s="24">
        <v>0.7</v>
      </c>
      <c r="F270" s="16"/>
      <c r="G270" s="269" t="s">
        <v>30</v>
      </c>
      <c r="H270" s="328">
        <v>42614</v>
      </c>
      <c r="I270" s="24"/>
      <c r="J270" s="342"/>
      <c r="K270" s="63"/>
      <c r="L270" s="329"/>
      <c r="M270" s="343"/>
      <c r="N270" s="63"/>
      <c r="O270" s="51"/>
    </row>
    <row r="271" spans="1:15" x14ac:dyDescent="0.25">
      <c r="A271" s="454"/>
      <c r="B271" s="57" t="s">
        <v>76</v>
      </c>
      <c r="C271" s="57" t="s">
        <v>77</v>
      </c>
      <c r="D271" s="8" t="s">
        <v>78</v>
      </c>
      <c r="E271" s="24">
        <v>0.3</v>
      </c>
      <c r="F271" s="16"/>
      <c r="G271" s="269" t="s">
        <v>30</v>
      </c>
      <c r="H271" s="328">
        <v>42614</v>
      </c>
      <c r="I271" s="24"/>
      <c r="J271" s="342"/>
      <c r="K271" s="63"/>
      <c r="L271" s="329"/>
      <c r="M271" s="343"/>
      <c r="N271" s="63"/>
      <c r="O271" s="51"/>
    </row>
    <row r="272" spans="1:15" x14ac:dyDescent="0.25">
      <c r="A272" s="450"/>
      <c r="B272" s="64"/>
      <c r="C272" s="64"/>
      <c r="D272" s="64"/>
      <c r="E272" s="329"/>
      <c r="F272" s="326"/>
      <c r="G272" s="425"/>
      <c r="H272" s="134"/>
      <c r="I272" s="329"/>
      <c r="J272" s="343"/>
      <c r="K272" s="63"/>
      <c r="L272" s="329"/>
      <c r="M272" s="343"/>
      <c r="N272" s="63"/>
      <c r="O272" s="51"/>
    </row>
    <row r="273" spans="1:15" x14ac:dyDescent="0.25">
      <c r="A273" s="450" t="s">
        <v>80</v>
      </c>
      <c r="B273" s="57" t="s">
        <v>74</v>
      </c>
      <c r="C273" s="57" t="s">
        <v>77</v>
      </c>
      <c r="D273" s="8" t="s">
        <v>78</v>
      </c>
      <c r="E273" s="24">
        <v>0.5</v>
      </c>
      <c r="F273" s="327">
        <v>4</v>
      </c>
      <c r="G273" s="269" t="s">
        <v>30</v>
      </c>
      <c r="H273" s="328">
        <v>42614</v>
      </c>
      <c r="I273" s="24"/>
      <c r="J273" s="342"/>
      <c r="K273" s="63"/>
      <c r="L273" s="329"/>
      <c r="M273" s="343"/>
      <c r="N273" s="63"/>
      <c r="O273" s="51"/>
    </row>
    <row r="274" spans="1:15" ht="36.75" x14ac:dyDescent="0.25">
      <c r="A274" s="454" t="s">
        <v>81</v>
      </c>
      <c r="B274" s="57" t="s">
        <v>75</v>
      </c>
      <c r="C274" s="57" t="s">
        <v>77</v>
      </c>
      <c r="D274" s="8" t="s">
        <v>78</v>
      </c>
      <c r="E274" s="24">
        <v>0.3</v>
      </c>
      <c r="F274" s="16"/>
      <c r="G274" s="269" t="s">
        <v>30</v>
      </c>
      <c r="H274" s="328">
        <v>42614</v>
      </c>
      <c r="I274" s="24"/>
      <c r="J274" s="342"/>
      <c r="K274" s="63"/>
      <c r="L274" s="329"/>
      <c r="M274" s="343"/>
      <c r="N274" s="63"/>
      <c r="O274" s="51"/>
    </row>
    <row r="275" spans="1:15" x14ac:dyDescent="0.25">
      <c r="A275" s="454"/>
      <c r="B275" s="57" t="s">
        <v>76</v>
      </c>
      <c r="C275" s="57" t="s">
        <v>77</v>
      </c>
      <c r="D275" s="8" t="s">
        <v>78</v>
      </c>
      <c r="E275" s="24">
        <v>0.2</v>
      </c>
      <c r="F275" s="16"/>
      <c r="G275" s="269" t="s">
        <v>30</v>
      </c>
      <c r="H275" s="328">
        <v>42614</v>
      </c>
      <c r="I275" s="24"/>
      <c r="J275" s="342"/>
      <c r="K275" s="63"/>
      <c r="L275" s="329"/>
      <c r="M275" s="343"/>
      <c r="N275" s="63"/>
      <c r="O275" s="51"/>
    </row>
    <row r="276" spans="1:15" x14ac:dyDescent="0.25">
      <c r="A276" s="452"/>
      <c r="B276" s="64"/>
      <c r="C276" s="64"/>
      <c r="D276" s="64"/>
      <c r="E276" s="329"/>
      <c r="F276" s="326"/>
      <c r="G276" s="425"/>
      <c r="H276" s="134"/>
      <c r="I276" s="329"/>
      <c r="J276" s="343"/>
      <c r="K276" s="63"/>
      <c r="L276" s="329"/>
      <c r="M276" s="343"/>
      <c r="N276" s="63"/>
      <c r="O276" s="51"/>
    </row>
    <row r="277" spans="1:15" x14ac:dyDescent="0.25">
      <c r="A277" s="450" t="s">
        <v>105</v>
      </c>
      <c r="B277" s="57" t="s">
        <v>74</v>
      </c>
      <c r="C277" s="57" t="s">
        <v>77</v>
      </c>
      <c r="D277" s="9" t="s">
        <v>78</v>
      </c>
      <c r="E277" s="24">
        <v>1.4</v>
      </c>
      <c r="F277" s="327">
        <v>4</v>
      </c>
      <c r="G277" s="269" t="s">
        <v>30</v>
      </c>
      <c r="H277" s="328">
        <v>42614</v>
      </c>
      <c r="I277" s="24"/>
      <c r="J277" s="342"/>
      <c r="K277" s="63"/>
      <c r="L277" s="329"/>
      <c r="M277" s="343"/>
      <c r="N277" s="63"/>
      <c r="O277" s="51"/>
    </row>
    <row r="278" spans="1:15" ht="36.75" x14ac:dyDescent="0.25">
      <c r="A278" s="454" t="s">
        <v>185</v>
      </c>
      <c r="B278" s="57" t="s">
        <v>75</v>
      </c>
      <c r="C278" s="57" t="s">
        <v>77</v>
      </c>
      <c r="D278" s="8" t="s">
        <v>78</v>
      </c>
      <c r="E278" s="24">
        <v>1.1000000000000001</v>
      </c>
      <c r="F278" s="16"/>
      <c r="G278" s="269" t="s">
        <v>30</v>
      </c>
      <c r="H278" s="328">
        <v>42614</v>
      </c>
      <c r="I278" s="24"/>
      <c r="J278" s="342"/>
      <c r="K278" s="63"/>
      <c r="L278" s="329"/>
      <c r="M278" s="343"/>
      <c r="N278" s="63"/>
      <c r="O278" s="51"/>
    </row>
    <row r="279" spans="1:15" x14ac:dyDescent="0.25">
      <c r="A279" s="454"/>
      <c r="B279" s="57" t="s">
        <v>76</v>
      </c>
      <c r="C279" s="57" t="s">
        <v>77</v>
      </c>
      <c r="D279" s="9" t="s">
        <v>78</v>
      </c>
      <c r="E279" s="24">
        <v>0.3</v>
      </c>
      <c r="F279" s="16"/>
      <c r="G279" s="269" t="s">
        <v>30</v>
      </c>
      <c r="H279" s="328">
        <v>42614</v>
      </c>
      <c r="I279" s="24"/>
      <c r="J279" s="342"/>
      <c r="K279" s="63"/>
      <c r="L279" s="329"/>
      <c r="M279" s="343"/>
      <c r="N279" s="63"/>
      <c r="O279" s="51"/>
    </row>
    <row r="280" spans="1:15" x14ac:dyDescent="0.25">
      <c r="A280" s="189"/>
      <c r="B280" s="329"/>
      <c r="C280" s="329"/>
      <c r="D280" s="329"/>
      <c r="E280" s="329"/>
      <c r="F280" s="329"/>
      <c r="G280" s="257"/>
      <c r="H280" s="336"/>
      <c r="I280" s="190"/>
      <c r="J280" s="190"/>
      <c r="K280" s="345"/>
      <c r="L280" s="331"/>
      <c r="M280" s="347"/>
      <c r="N280" s="345"/>
      <c r="O280" s="337"/>
    </row>
    <row r="281" spans="1:15" x14ac:dyDescent="0.25">
      <c r="A281" s="450" t="s">
        <v>72</v>
      </c>
      <c r="B281" s="57" t="s">
        <v>74</v>
      </c>
      <c r="C281" s="57" t="s">
        <v>77</v>
      </c>
      <c r="D281" s="8" t="s">
        <v>78</v>
      </c>
      <c r="E281" s="24">
        <v>2</v>
      </c>
      <c r="F281" s="327">
        <v>4</v>
      </c>
      <c r="G281" s="269" t="s">
        <v>30</v>
      </c>
      <c r="H281" s="328">
        <v>42643</v>
      </c>
      <c r="I281" s="24"/>
      <c r="J281" s="342"/>
      <c r="K281" s="63"/>
      <c r="L281" s="329"/>
      <c r="M281" s="343"/>
      <c r="N281" s="63"/>
      <c r="O281" s="51"/>
    </row>
    <row r="282" spans="1:15" ht="36.75" x14ac:dyDescent="0.25">
      <c r="A282" s="454" t="s">
        <v>73</v>
      </c>
      <c r="B282" s="57" t="s">
        <v>75</v>
      </c>
      <c r="C282" s="57" t="s">
        <v>77</v>
      </c>
      <c r="D282" s="8" t="s">
        <v>78</v>
      </c>
      <c r="E282" s="24">
        <v>1.5</v>
      </c>
      <c r="F282" s="16"/>
      <c r="G282" s="269" t="s">
        <v>30</v>
      </c>
      <c r="H282" s="328">
        <v>42643</v>
      </c>
      <c r="I282" s="24"/>
      <c r="J282" s="342"/>
      <c r="K282" s="63"/>
      <c r="L282" s="329"/>
      <c r="M282" s="343"/>
      <c r="N282" s="63"/>
      <c r="O282" s="51"/>
    </row>
    <row r="283" spans="1:15" x14ac:dyDescent="0.25">
      <c r="A283" s="454"/>
      <c r="B283" s="57" t="s">
        <v>76</v>
      </c>
      <c r="C283" s="57" t="s">
        <v>77</v>
      </c>
      <c r="D283" s="8" t="s">
        <v>78</v>
      </c>
      <c r="E283" s="24">
        <v>0.5</v>
      </c>
      <c r="F283" s="16"/>
      <c r="G283" s="269" t="s">
        <v>30</v>
      </c>
      <c r="H283" s="328">
        <v>42643</v>
      </c>
      <c r="I283" s="24"/>
      <c r="J283" s="342"/>
      <c r="K283" s="63"/>
      <c r="L283" s="329"/>
      <c r="M283" s="343"/>
      <c r="N283" s="63"/>
      <c r="O283" s="51"/>
    </row>
    <row r="284" spans="1:15" x14ac:dyDescent="0.25">
      <c r="A284" s="450"/>
      <c r="B284" s="64"/>
      <c r="C284" s="64"/>
      <c r="D284" s="64"/>
      <c r="E284" s="329"/>
      <c r="F284" s="326"/>
      <c r="G284" s="425"/>
      <c r="H284" s="134">
        <v>42643</v>
      </c>
      <c r="I284" s="329"/>
      <c r="J284" s="343"/>
      <c r="K284" s="63"/>
      <c r="L284" s="329"/>
      <c r="M284" s="343"/>
      <c r="N284" s="63"/>
      <c r="O284" s="51"/>
    </row>
    <row r="285" spans="1:15" x14ac:dyDescent="0.25">
      <c r="A285" s="450" t="s">
        <v>80</v>
      </c>
      <c r="B285" s="57" t="s">
        <v>74</v>
      </c>
      <c r="C285" s="57" t="s">
        <v>77</v>
      </c>
      <c r="D285" s="8" t="s">
        <v>78</v>
      </c>
      <c r="E285" s="24">
        <v>0.6</v>
      </c>
      <c r="F285" s="327">
        <v>4</v>
      </c>
      <c r="G285" s="269" t="s">
        <v>30</v>
      </c>
      <c r="H285" s="328">
        <v>42643</v>
      </c>
      <c r="I285" s="24"/>
      <c r="J285" s="342"/>
      <c r="K285" s="63"/>
      <c r="L285" s="329"/>
      <c r="M285" s="343"/>
      <c r="N285" s="63"/>
      <c r="O285" s="51"/>
    </row>
    <row r="286" spans="1:15" ht="36.75" x14ac:dyDescent="0.25">
      <c r="A286" s="454" t="s">
        <v>81</v>
      </c>
      <c r="B286" s="57" t="s">
        <v>75</v>
      </c>
      <c r="C286" s="57" t="s">
        <v>77</v>
      </c>
      <c r="D286" s="8" t="s">
        <v>78</v>
      </c>
      <c r="E286" s="24">
        <v>0.5</v>
      </c>
      <c r="F286" s="16"/>
      <c r="G286" s="269" t="s">
        <v>30</v>
      </c>
      <c r="H286" s="328">
        <v>42643</v>
      </c>
      <c r="I286" s="24"/>
      <c r="J286" s="342"/>
      <c r="K286" s="63"/>
      <c r="L286" s="329"/>
      <c r="M286" s="343"/>
      <c r="N286" s="63"/>
      <c r="O286" s="51"/>
    </row>
    <row r="287" spans="1:15" x14ac:dyDescent="0.25">
      <c r="A287" s="454"/>
      <c r="B287" s="57" t="s">
        <v>76</v>
      </c>
      <c r="C287" s="57" t="s">
        <v>77</v>
      </c>
      <c r="D287" s="8" t="s">
        <v>78</v>
      </c>
      <c r="E287" s="24">
        <v>0.1</v>
      </c>
      <c r="F287" s="16"/>
      <c r="G287" s="269" t="s">
        <v>30</v>
      </c>
      <c r="H287" s="328">
        <v>42643</v>
      </c>
      <c r="I287" s="24"/>
      <c r="J287" s="342"/>
      <c r="K287" s="63"/>
      <c r="L287" s="329"/>
      <c r="M287" s="343"/>
      <c r="N287" s="63"/>
      <c r="O287" s="51"/>
    </row>
    <row r="288" spans="1:15" x14ac:dyDescent="0.25">
      <c r="A288" s="452"/>
      <c r="B288" s="64"/>
      <c r="C288" s="64"/>
      <c r="D288" s="64"/>
      <c r="E288" s="329"/>
      <c r="F288" s="326"/>
      <c r="G288" s="425"/>
      <c r="H288" s="134">
        <v>42643</v>
      </c>
      <c r="I288" s="329"/>
      <c r="J288" s="343"/>
      <c r="K288" s="63"/>
      <c r="L288" s="329"/>
      <c r="M288" s="343"/>
      <c r="N288" s="63"/>
      <c r="O288" s="51"/>
    </row>
    <row r="289" spans="1:15" x14ac:dyDescent="0.25">
      <c r="A289" s="450" t="s">
        <v>105</v>
      </c>
      <c r="B289" s="57" t="s">
        <v>74</v>
      </c>
      <c r="C289" s="57" t="s">
        <v>77</v>
      </c>
      <c r="D289" s="9" t="s">
        <v>78</v>
      </c>
      <c r="E289" s="24">
        <v>2.5</v>
      </c>
      <c r="F289" s="327">
        <v>4</v>
      </c>
      <c r="G289" s="269" t="s">
        <v>30</v>
      </c>
      <c r="H289" s="328">
        <v>42643</v>
      </c>
      <c r="I289" s="24"/>
      <c r="J289" s="342"/>
      <c r="K289" s="63"/>
      <c r="L289" s="329"/>
      <c r="M289" s="343"/>
      <c r="N289" s="63"/>
      <c r="O289" s="51"/>
    </row>
    <row r="290" spans="1:15" ht="36.75" x14ac:dyDescent="0.25">
      <c r="A290" s="454" t="s">
        <v>185</v>
      </c>
      <c r="B290" s="57" t="s">
        <v>75</v>
      </c>
      <c r="C290" s="57" t="s">
        <v>77</v>
      </c>
      <c r="D290" s="8" t="s">
        <v>78</v>
      </c>
      <c r="E290" s="24">
        <v>2</v>
      </c>
      <c r="F290" s="24"/>
      <c r="G290" s="269" t="s">
        <v>30</v>
      </c>
      <c r="H290" s="328">
        <v>42643</v>
      </c>
      <c r="I290" s="24"/>
      <c r="J290" s="342"/>
      <c r="K290" s="63"/>
      <c r="L290" s="329"/>
      <c r="M290" s="343"/>
      <c r="N290" s="63"/>
      <c r="O290" s="51"/>
    </row>
    <row r="291" spans="1:15" x14ac:dyDescent="0.25">
      <c r="A291" s="454"/>
      <c r="B291" s="57" t="s">
        <v>76</v>
      </c>
      <c r="C291" s="57" t="s">
        <v>77</v>
      </c>
      <c r="D291" s="9" t="s">
        <v>78</v>
      </c>
      <c r="E291" s="24">
        <v>0.5</v>
      </c>
      <c r="F291" s="24"/>
      <c r="G291" s="269" t="s">
        <v>30</v>
      </c>
      <c r="H291" s="328">
        <v>42643</v>
      </c>
      <c r="I291" s="24"/>
      <c r="J291" s="342"/>
      <c r="K291" s="63"/>
      <c r="L291" s="329"/>
      <c r="M291" s="343"/>
      <c r="N291" s="63"/>
      <c r="O291" s="51"/>
    </row>
    <row r="292" spans="1:15" x14ac:dyDescent="0.25">
      <c r="A292" s="189"/>
      <c r="B292" s="329"/>
      <c r="C292" s="329"/>
      <c r="D292" s="329"/>
      <c r="E292" s="329"/>
      <c r="F292" s="329"/>
      <c r="G292" s="257"/>
      <c r="H292" s="190"/>
      <c r="I292" s="190"/>
      <c r="J292" s="190"/>
      <c r="K292" s="189"/>
      <c r="L292" s="190"/>
      <c r="M292" s="190"/>
      <c r="N292" s="189"/>
      <c r="O292" s="194"/>
    </row>
    <row r="293" spans="1:15" x14ac:dyDescent="0.25">
      <c r="A293" s="450" t="s">
        <v>72</v>
      </c>
      <c r="B293" s="57" t="s">
        <v>74</v>
      </c>
      <c r="C293" s="57" t="s">
        <v>77</v>
      </c>
      <c r="D293" s="8" t="s">
        <v>78</v>
      </c>
      <c r="E293" s="24">
        <v>1.4</v>
      </c>
      <c r="F293" s="327">
        <v>4</v>
      </c>
      <c r="G293" s="269" t="s">
        <v>30</v>
      </c>
      <c r="H293" s="328">
        <v>42674</v>
      </c>
      <c r="I293" s="24"/>
      <c r="J293" s="342"/>
      <c r="K293" s="63"/>
      <c r="L293" s="329"/>
      <c r="M293" s="343"/>
      <c r="N293" s="63"/>
      <c r="O293" s="51"/>
    </row>
    <row r="294" spans="1:15" ht="36.75" x14ac:dyDescent="0.25">
      <c r="A294" s="454" t="s">
        <v>73</v>
      </c>
      <c r="B294" s="57" t="s">
        <v>75</v>
      </c>
      <c r="C294" s="57" t="s">
        <v>77</v>
      </c>
      <c r="D294" s="8" t="s">
        <v>78</v>
      </c>
      <c r="E294" s="24">
        <v>1.3</v>
      </c>
      <c r="F294" s="16"/>
      <c r="G294" s="269" t="s">
        <v>30</v>
      </c>
      <c r="H294" s="328">
        <v>42674</v>
      </c>
      <c r="I294" s="24"/>
      <c r="J294" s="342"/>
      <c r="K294" s="63"/>
      <c r="L294" s="329"/>
      <c r="M294" s="343"/>
      <c r="N294" s="63"/>
      <c r="O294" s="51"/>
    </row>
    <row r="295" spans="1:15" x14ac:dyDescent="0.25">
      <c r="A295" s="454"/>
      <c r="B295" s="57" t="s">
        <v>76</v>
      </c>
      <c r="C295" s="57" t="s">
        <v>77</v>
      </c>
      <c r="D295" s="8" t="s">
        <v>78</v>
      </c>
      <c r="E295" s="24">
        <v>0.1</v>
      </c>
      <c r="F295" s="16"/>
      <c r="G295" s="269" t="s">
        <v>30</v>
      </c>
      <c r="H295" s="328">
        <v>42674</v>
      </c>
      <c r="I295" s="24"/>
      <c r="J295" s="342"/>
      <c r="K295" s="63"/>
      <c r="L295" s="329"/>
      <c r="M295" s="343"/>
      <c r="N295" s="63"/>
      <c r="O295" s="51"/>
    </row>
    <row r="296" spans="1:15" x14ac:dyDescent="0.25">
      <c r="A296" s="450"/>
      <c r="B296" s="64"/>
      <c r="C296" s="64"/>
      <c r="D296" s="64"/>
      <c r="E296" s="329"/>
      <c r="F296" s="326"/>
      <c r="G296" s="425"/>
      <c r="H296" s="134">
        <v>42674</v>
      </c>
      <c r="I296" s="329"/>
      <c r="J296" s="343"/>
      <c r="K296" s="63"/>
      <c r="L296" s="329"/>
      <c r="M296" s="343"/>
      <c r="N296" s="63"/>
      <c r="O296" s="51"/>
    </row>
    <row r="297" spans="1:15" x14ac:dyDescent="0.25">
      <c r="A297" s="450" t="s">
        <v>80</v>
      </c>
      <c r="B297" s="57" t="s">
        <v>74</v>
      </c>
      <c r="C297" s="57" t="s">
        <v>77</v>
      </c>
      <c r="D297" s="8" t="s">
        <v>78</v>
      </c>
      <c r="E297" s="24">
        <v>0.8</v>
      </c>
      <c r="F297" s="327">
        <v>4</v>
      </c>
      <c r="G297" s="269" t="s">
        <v>30</v>
      </c>
      <c r="H297" s="328">
        <v>42674</v>
      </c>
      <c r="I297" s="24"/>
      <c r="J297" s="342"/>
      <c r="K297" s="63"/>
      <c r="L297" s="329"/>
      <c r="M297" s="343"/>
      <c r="N297" s="63"/>
      <c r="O297" s="51"/>
    </row>
    <row r="298" spans="1:15" ht="36.75" x14ac:dyDescent="0.25">
      <c r="A298" s="454" t="s">
        <v>81</v>
      </c>
      <c r="B298" s="57" t="s">
        <v>75</v>
      </c>
      <c r="C298" s="57" t="s">
        <v>77</v>
      </c>
      <c r="D298" s="8" t="s">
        <v>78</v>
      </c>
      <c r="E298" s="24">
        <v>0.6</v>
      </c>
      <c r="F298" s="16"/>
      <c r="G298" s="269" t="s">
        <v>30</v>
      </c>
      <c r="H298" s="328">
        <v>42674</v>
      </c>
      <c r="I298" s="24"/>
      <c r="J298" s="342"/>
      <c r="K298" s="63"/>
      <c r="L298" s="329"/>
      <c r="M298" s="343"/>
      <c r="N298" s="63"/>
      <c r="O298" s="51"/>
    </row>
    <row r="299" spans="1:15" x14ac:dyDescent="0.25">
      <c r="A299" s="454"/>
      <c r="B299" s="57" t="s">
        <v>76</v>
      </c>
      <c r="C299" s="57" t="s">
        <v>77</v>
      </c>
      <c r="D299" s="8" t="s">
        <v>78</v>
      </c>
      <c r="E299" s="24">
        <v>0.2</v>
      </c>
      <c r="F299" s="16"/>
      <c r="G299" s="269" t="s">
        <v>30</v>
      </c>
      <c r="H299" s="328">
        <v>42674</v>
      </c>
      <c r="I299" s="24"/>
      <c r="J299" s="342"/>
      <c r="K299" s="63"/>
      <c r="L299" s="329"/>
      <c r="M299" s="343"/>
      <c r="N299" s="63"/>
      <c r="O299" s="51"/>
    </row>
    <row r="300" spans="1:15" x14ac:dyDescent="0.25">
      <c r="A300" s="452"/>
      <c r="B300" s="64"/>
      <c r="C300" s="64"/>
      <c r="D300" s="64"/>
      <c r="E300" s="329"/>
      <c r="F300" s="326"/>
      <c r="G300" s="425"/>
      <c r="H300" s="134">
        <v>42674</v>
      </c>
      <c r="I300" s="329"/>
      <c r="J300" s="343"/>
      <c r="K300" s="63"/>
      <c r="L300" s="329"/>
      <c r="M300" s="343"/>
      <c r="N300" s="63"/>
      <c r="O300" s="51"/>
    </row>
    <row r="301" spans="1:15" x14ac:dyDescent="0.25">
      <c r="A301" s="450" t="s">
        <v>105</v>
      </c>
      <c r="B301" s="57" t="s">
        <v>74</v>
      </c>
      <c r="C301" s="57" t="s">
        <v>77</v>
      </c>
      <c r="D301" s="9" t="s">
        <v>78</v>
      </c>
      <c r="E301" s="24">
        <v>2.8</v>
      </c>
      <c r="F301" s="327">
        <v>4</v>
      </c>
      <c r="G301" s="269" t="s">
        <v>30</v>
      </c>
      <c r="H301" s="328">
        <v>42674</v>
      </c>
      <c r="I301" s="24"/>
      <c r="J301" s="342"/>
      <c r="K301" s="63"/>
      <c r="L301" s="329"/>
      <c r="M301" s="343"/>
      <c r="N301" s="63"/>
      <c r="O301" s="51"/>
    </row>
    <row r="302" spans="1:15" ht="36.75" x14ac:dyDescent="0.25">
      <c r="A302" s="454" t="s">
        <v>185</v>
      </c>
      <c r="B302" s="57" t="s">
        <v>75</v>
      </c>
      <c r="C302" s="57" t="s">
        <v>77</v>
      </c>
      <c r="D302" s="8" t="s">
        <v>78</v>
      </c>
      <c r="E302" s="24">
        <v>2.2999999999999998</v>
      </c>
      <c r="F302" s="24"/>
      <c r="G302" s="269" t="s">
        <v>30</v>
      </c>
      <c r="H302" s="328">
        <v>42674</v>
      </c>
      <c r="I302" s="24"/>
      <c r="J302" s="342"/>
      <c r="K302" s="63"/>
      <c r="L302" s="329"/>
      <c r="M302" s="343"/>
      <c r="N302" s="63"/>
      <c r="O302" s="51"/>
    </row>
    <row r="303" spans="1:15" x14ac:dyDescent="0.25">
      <c r="A303" s="454"/>
      <c r="B303" s="57" t="s">
        <v>76</v>
      </c>
      <c r="C303" s="57" t="s">
        <v>77</v>
      </c>
      <c r="D303" s="9" t="s">
        <v>78</v>
      </c>
      <c r="E303" s="24">
        <v>0.5</v>
      </c>
      <c r="F303" s="24"/>
      <c r="G303" s="269" t="s">
        <v>30</v>
      </c>
      <c r="H303" s="328">
        <v>42674</v>
      </c>
      <c r="I303" s="24"/>
      <c r="J303" s="342"/>
      <c r="K303" s="63"/>
      <c r="L303" s="329"/>
      <c r="M303" s="343"/>
      <c r="N303" s="63"/>
      <c r="O303" s="51"/>
    </row>
    <row r="304" spans="1:15" x14ac:dyDescent="0.25">
      <c r="A304" s="189"/>
      <c r="B304" s="329"/>
      <c r="C304" s="329"/>
      <c r="D304" s="329"/>
      <c r="E304" s="329"/>
      <c r="F304" s="329"/>
      <c r="G304" s="257"/>
      <c r="H304" s="190"/>
      <c r="I304" s="190"/>
      <c r="J304" s="190"/>
      <c r="K304" s="189"/>
      <c r="L304" s="190"/>
      <c r="M304" s="190"/>
      <c r="N304" s="189"/>
      <c r="O304" s="194"/>
    </row>
    <row r="305" spans="1:15" x14ac:dyDescent="0.25">
      <c r="A305" s="450" t="s">
        <v>72</v>
      </c>
      <c r="B305" s="57" t="s">
        <v>74</v>
      </c>
      <c r="C305" s="57" t="s">
        <v>77</v>
      </c>
      <c r="D305" s="8" t="s">
        <v>78</v>
      </c>
      <c r="E305" s="24">
        <v>1.2</v>
      </c>
      <c r="F305" s="327">
        <v>4</v>
      </c>
      <c r="G305" s="269" t="s">
        <v>30</v>
      </c>
      <c r="H305" s="328">
        <v>42703</v>
      </c>
      <c r="I305" s="24"/>
      <c r="J305" s="342"/>
      <c r="K305" s="63"/>
      <c r="L305" s="329"/>
      <c r="M305" s="343"/>
      <c r="N305" s="63"/>
      <c r="O305" s="51"/>
    </row>
    <row r="306" spans="1:15" ht="36.75" x14ac:dyDescent="0.25">
      <c r="A306" s="454" t="s">
        <v>73</v>
      </c>
      <c r="B306" s="57" t="s">
        <v>75</v>
      </c>
      <c r="C306" s="57" t="s">
        <v>77</v>
      </c>
      <c r="D306" s="8" t="s">
        <v>78</v>
      </c>
      <c r="E306" s="24">
        <v>1</v>
      </c>
      <c r="F306" s="16"/>
      <c r="G306" s="269" t="s">
        <v>30</v>
      </c>
      <c r="H306" s="328">
        <v>42703</v>
      </c>
      <c r="I306" s="24"/>
      <c r="J306" s="342"/>
      <c r="K306" s="63"/>
      <c r="L306" s="329"/>
      <c r="M306" s="343"/>
      <c r="N306" s="63"/>
      <c r="O306" s="51"/>
    </row>
    <row r="307" spans="1:15" x14ac:dyDescent="0.25">
      <c r="A307" s="454"/>
      <c r="B307" s="57" t="s">
        <v>76</v>
      </c>
      <c r="C307" s="57" t="s">
        <v>77</v>
      </c>
      <c r="D307" s="8" t="s">
        <v>78</v>
      </c>
      <c r="E307" s="24">
        <v>0.2</v>
      </c>
      <c r="F307" s="16"/>
      <c r="G307" s="269" t="s">
        <v>30</v>
      </c>
      <c r="H307" s="328">
        <v>42703</v>
      </c>
      <c r="I307" s="24"/>
      <c r="J307" s="342"/>
      <c r="K307" s="63"/>
      <c r="L307" s="329"/>
      <c r="M307" s="343"/>
      <c r="N307" s="63"/>
      <c r="O307" s="51"/>
    </row>
    <row r="308" spans="1:15" x14ac:dyDescent="0.25">
      <c r="A308" s="450"/>
      <c r="B308" s="64"/>
      <c r="C308" s="64"/>
      <c r="D308" s="64"/>
      <c r="E308" s="329"/>
      <c r="F308" s="326"/>
      <c r="G308" s="425"/>
      <c r="H308" s="134"/>
      <c r="I308" s="329"/>
      <c r="J308" s="343"/>
      <c r="K308" s="63"/>
      <c r="L308" s="329"/>
      <c r="M308" s="343"/>
      <c r="N308" s="63"/>
      <c r="O308" s="51"/>
    </row>
    <row r="309" spans="1:15" x14ac:dyDescent="0.25">
      <c r="A309" s="450" t="s">
        <v>80</v>
      </c>
      <c r="B309" s="57" t="s">
        <v>74</v>
      </c>
      <c r="C309" s="57" t="s">
        <v>77</v>
      </c>
      <c r="D309" s="8" t="s">
        <v>78</v>
      </c>
      <c r="E309" s="24">
        <v>1.1000000000000001</v>
      </c>
      <c r="F309" s="327">
        <v>4</v>
      </c>
      <c r="G309" s="269" t="s">
        <v>30</v>
      </c>
      <c r="H309" s="328">
        <v>42703</v>
      </c>
      <c r="I309" s="24"/>
      <c r="J309" s="342"/>
      <c r="K309" s="63"/>
      <c r="L309" s="329"/>
      <c r="M309" s="343"/>
      <c r="N309" s="63"/>
      <c r="O309" s="51"/>
    </row>
    <row r="310" spans="1:15" ht="36.75" x14ac:dyDescent="0.25">
      <c r="A310" s="454" t="s">
        <v>81</v>
      </c>
      <c r="B310" s="57" t="s">
        <v>75</v>
      </c>
      <c r="C310" s="57" t="s">
        <v>77</v>
      </c>
      <c r="D310" s="8" t="s">
        <v>78</v>
      </c>
      <c r="E310" s="24">
        <v>0.9</v>
      </c>
      <c r="F310" s="16"/>
      <c r="G310" s="269" t="s">
        <v>30</v>
      </c>
      <c r="H310" s="328">
        <v>42703</v>
      </c>
      <c r="I310" s="24"/>
      <c r="J310" s="342"/>
      <c r="K310" s="63"/>
      <c r="L310" s="329"/>
      <c r="M310" s="343"/>
      <c r="N310" s="63"/>
      <c r="O310" s="51"/>
    </row>
    <row r="311" spans="1:15" x14ac:dyDescent="0.25">
      <c r="A311" s="454"/>
      <c r="B311" s="57" t="s">
        <v>76</v>
      </c>
      <c r="C311" s="57" t="s">
        <v>77</v>
      </c>
      <c r="D311" s="8" t="s">
        <v>78</v>
      </c>
      <c r="E311" s="24">
        <v>0.2</v>
      </c>
      <c r="F311" s="16"/>
      <c r="G311" s="269" t="s">
        <v>30</v>
      </c>
      <c r="H311" s="328">
        <v>42703</v>
      </c>
      <c r="I311" s="24"/>
      <c r="J311" s="342"/>
      <c r="K311" s="63"/>
      <c r="L311" s="329"/>
      <c r="M311" s="343"/>
      <c r="N311" s="63"/>
      <c r="O311" s="51"/>
    </row>
    <row r="312" spans="1:15" x14ac:dyDescent="0.25">
      <c r="A312" s="452"/>
      <c r="B312" s="64"/>
      <c r="C312" s="64"/>
      <c r="D312" s="64"/>
      <c r="E312" s="329"/>
      <c r="F312" s="326"/>
      <c r="G312" s="425"/>
      <c r="H312" s="134"/>
      <c r="I312" s="329"/>
      <c r="J312" s="343"/>
      <c r="K312" s="63"/>
      <c r="L312" s="329"/>
      <c r="M312" s="343"/>
      <c r="N312" s="63"/>
      <c r="O312" s="51"/>
    </row>
    <row r="313" spans="1:15" x14ac:dyDescent="0.25">
      <c r="A313" s="450" t="s">
        <v>105</v>
      </c>
      <c r="B313" s="57" t="s">
        <v>74</v>
      </c>
      <c r="C313" s="57" t="s">
        <v>77</v>
      </c>
      <c r="D313" s="9" t="s">
        <v>78</v>
      </c>
      <c r="E313" s="24">
        <v>1</v>
      </c>
      <c r="F313" s="327">
        <v>4</v>
      </c>
      <c r="G313" s="269" t="s">
        <v>30</v>
      </c>
      <c r="H313" s="328">
        <v>42703</v>
      </c>
      <c r="I313" s="24"/>
      <c r="J313" s="342"/>
      <c r="K313" s="63"/>
      <c r="L313" s="329"/>
      <c r="M313" s="343"/>
      <c r="N313" s="63"/>
      <c r="O313" s="51"/>
    </row>
    <row r="314" spans="1:15" ht="36.75" x14ac:dyDescent="0.25">
      <c r="A314" s="454" t="s">
        <v>185</v>
      </c>
      <c r="B314" s="57" t="s">
        <v>75</v>
      </c>
      <c r="C314" s="57" t="s">
        <v>77</v>
      </c>
      <c r="D314" s="8" t="s">
        <v>78</v>
      </c>
      <c r="E314" s="24">
        <v>0.8</v>
      </c>
      <c r="F314" s="24"/>
      <c r="G314" s="269" t="s">
        <v>30</v>
      </c>
      <c r="H314" s="328">
        <v>42703</v>
      </c>
      <c r="I314" s="24"/>
      <c r="J314" s="342"/>
      <c r="K314" s="63"/>
      <c r="L314" s="329"/>
      <c r="M314" s="343"/>
      <c r="N314" s="63"/>
      <c r="O314" s="51"/>
    </row>
    <row r="315" spans="1:15" x14ac:dyDescent="0.25">
      <c r="A315" s="454"/>
      <c r="B315" s="57" t="s">
        <v>76</v>
      </c>
      <c r="C315" s="57" t="s">
        <v>77</v>
      </c>
      <c r="D315" s="9" t="s">
        <v>78</v>
      </c>
      <c r="E315" s="24">
        <v>2</v>
      </c>
      <c r="F315" s="24"/>
      <c r="G315" s="269" t="s">
        <v>30</v>
      </c>
      <c r="H315" s="328">
        <v>42703</v>
      </c>
      <c r="I315" s="24"/>
      <c r="J315" s="342"/>
      <c r="K315" s="63"/>
      <c r="L315" s="329"/>
      <c r="M315" s="343"/>
      <c r="N315" s="63"/>
      <c r="O315" s="51"/>
    </row>
    <row r="316" spans="1:15" x14ac:dyDescent="0.25">
      <c r="A316" s="189"/>
      <c r="B316" s="329"/>
      <c r="C316" s="329"/>
      <c r="D316" s="329"/>
      <c r="E316" s="329"/>
      <c r="F316" s="329"/>
      <c r="G316" s="257"/>
      <c r="H316" s="190"/>
      <c r="I316" s="190"/>
      <c r="J316" s="190"/>
      <c r="K316" s="189"/>
      <c r="L316" s="190"/>
      <c r="M316" s="190"/>
      <c r="N316" s="189"/>
      <c r="O316" s="194"/>
    </row>
    <row r="317" spans="1:15" x14ac:dyDescent="0.25">
      <c r="A317" s="450" t="s">
        <v>72</v>
      </c>
      <c r="B317" s="57" t="s">
        <v>74</v>
      </c>
      <c r="C317" s="57" t="s">
        <v>77</v>
      </c>
      <c r="D317" s="8" t="s">
        <v>78</v>
      </c>
      <c r="E317" s="24">
        <v>1.5</v>
      </c>
      <c r="F317" s="327">
        <v>4</v>
      </c>
      <c r="G317" s="269" t="s">
        <v>30</v>
      </c>
      <c r="H317" s="328">
        <v>42725</v>
      </c>
      <c r="I317" s="24"/>
      <c r="J317" s="342"/>
      <c r="K317" s="63"/>
      <c r="L317" s="329"/>
      <c r="M317" s="343"/>
      <c r="N317" s="63"/>
      <c r="O317" s="51"/>
    </row>
    <row r="318" spans="1:15" ht="36.75" x14ac:dyDescent="0.25">
      <c r="A318" s="454" t="s">
        <v>73</v>
      </c>
      <c r="B318" s="57" t="s">
        <v>75</v>
      </c>
      <c r="C318" s="57" t="s">
        <v>77</v>
      </c>
      <c r="D318" s="8" t="s">
        <v>78</v>
      </c>
      <c r="E318" s="24">
        <v>1.3</v>
      </c>
      <c r="F318" s="16"/>
      <c r="G318" s="269" t="s">
        <v>30</v>
      </c>
      <c r="H318" s="328">
        <v>42725</v>
      </c>
      <c r="I318" s="24"/>
      <c r="J318" s="342"/>
      <c r="K318" s="63"/>
      <c r="L318" s="329"/>
      <c r="M318" s="343"/>
      <c r="N318" s="63"/>
      <c r="O318" s="51"/>
    </row>
    <row r="319" spans="1:15" x14ac:dyDescent="0.25">
      <c r="A319" s="454"/>
      <c r="B319" s="57" t="s">
        <v>76</v>
      </c>
      <c r="C319" s="57" t="s">
        <v>77</v>
      </c>
      <c r="D319" s="8" t="s">
        <v>78</v>
      </c>
      <c r="E319" s="24">
        <v>0.2</v>
      </c>
      <c r="F319" s="16"/>
      <c r="G319" s="269" t="s">
        <v>30</v>
      </c>
      <c r="H319" s="328">
        <v>42725</v>
      </c>
      <c r="I319" s="24"/>
      <c r="J319" s="342"/>
      <c r="K319" s="63"/>
      <c r="L319" s="329"/>
      <c r="M319" s="343"/>
      <c r="N319" s="63"/>
      <c r="O319" s="51"/>
    </row>
    <row r="320" spans="1:15" x14ac:dyDescent="0.25">
      <c r="A320" s="450"/>
      <c r="B320" s="64"/>
      <c r="C320" s="64"/>
      <c r="D320" s="64"/>
      <c r="E320" s="329"/>
      <c r="F320" s="326"/>
      <c r="G320" s="425"/>
      <c r="H320" s="329"/>
      <c r="I320" s="329"/>
      <c r="J320" s="343"/>
      <c r="K320" s="63"/>
      <c r="L320" s="329"/>
      <c r="M320" s="343"/>
      <c r="N320" s="63"/>
      <c r="O320" s="51"/>
    </row>
    <row r="321" spans="1:15" x14ac:dyDescent="0.25">
      <c r="A321" s="450" t="s">
        <v>80</v>
      </c>
      <c r="B321" s="57" t="s">
        <v>74</v>
      </c>
      <c r="C321" s="57" t="s">
        <v>77</v>
      </c>
      <c r="D321" s="8" t="s">
        <v>78</v>
      </c>
      <c r="E321" s="24">
        <v>1.6</v>
      </c>
      <c r="F321" s="327">
        <v>4</v>
      </c>
      <c r="G321" s="269" t="s">
        <v>30</v>
      </c>
      <c r="H321" s="328">
        <v>42725</v>
      </c>
      <c r="I321" s="24"/>
      <c r="J321" s="342"/>
      <c r="K321" s="63"/>
      <c r="L321" s="329"/>
      <c r="M321" s="343"/>
      <c r="N321" s="63"/>
      <c r="O321" s="51"/>
    </row>
    <row r="322" spans="1:15" ht="36.75" x14ac:dyDescent="0.25">
      <c r="A322" s="454" t="s">
        <v>81</v>
      </c>
      <c r="B322" s="57" t="s">
        <v>75</v>
      </c>
      <c r="C322" s="57" t="s">
        <v>77</v>
      </c>
      <c r="D322" s="8" t="s">
        <v>78</v>
      </c>
      <c r="E322" s="24">
        <v>1.3</v>
      </c>
      <c r="F322" s="16"/>
      <c r="G322" s="269" t="s">
        <v>30</v>
      </c>
      <c r="H322" s="328">
        <v>42725</v>
      </c>
      <c r="I322" s="24"/>
      <c r="J322" s="342"/>
      <c r="K322" s="63"/>
      <c r="L322" s="329"/>
      <c r="M322" s="343"/>
      <c r="N322" s="63"/>
      <c r="O322" s="51"/>
    </row>
    <row r="323" spans="1:15" x14ac:dyDescent="0.25">
      <c r="A323" s="454"/>
      <c r="B323" s="57" t="s">
        <v>76</v>
      </c>
      <c r="C323" s="57" t="s">
        <v>77</v>
      </c>
      <c r="D323" s="8" t="s">
        <v>78</v>
      </c>
      <c r="E323" s="24">
        <v>0.3</v>
      </c>
      <c r="F323" s="16"/>
      <c r="G323" s="269" t="s">
        <v>30</v>
      </c>
      <c r="H323" s="328">
        <v>42725</v>
      </c>
      <c r="I323" s="24"/>
      <c r="J323" s="342"/>
      <c r="K323" s="63"/>
      <c r="L323" s="329"/>
      <c r="M323" s="343"/>
      <c r="N323" s="63"/>
      <c r="O323" s="51"/>
    </row>
    <row r="324" spans="1:15" x14ac:dyDescent="0.25">
      <c r="A324" s="452"/>
      <c r="B324" s="64"/>
      <c r="C324" s="64"/>
      <c r="D324" s="64"/>
      <c r="E324" s="329"/>
      <c r="F324" s="326"/>
      <c r="G324" s="425"/>
      <c r="H324" s="329"/>
      <c r="I324" s="329"/>
      <c r="J324" s="343"/>
      <c r="K324" s="63"/>
      <c r="L324" s="329"/>
      <c r="M324" s="343"/>
      <c r="N324" s="63"/>
      <c r="O324" s="51"/>
    </row>
    <row r="325" spans="1:15" x14ac:dyDescent="0.25">
      <c r="A325" s="450" t="s">
        <v>105</v>
      </c>
      <c r="B325" s="57" t="s">
        <v>74</v>
      </c>
      <c r="C325" s="57" t="s">
        <v>77</v>
      </c>
      <c r="D325" s="9" t="s">
        <v>78</v>
      </c>
      <c r="E325" s="24">
        <v>1.5</v>
      </c>
      <c r="F325" s="327">
        <v>4</v>
      </c>
      <c r="G325" s="269" t="s">
        <v>30</v>
      </c>
      <c r="H325" s="328">
        <v>42725</v>
      </c>
      <c r="I325" s="24"/>
      <c r="J325" s="342"/>
      <c r="K325" s="63"/>
      <c r="L325" s="329"/>
      <c r="M325" s="343"/>
      <c r="N325" s="63"/>
      <c r="O325" s="51"/>
    </row>
    <row r="326" spans="1:15" ht="36.75" x14ac:dyDescent="0.25">
      <c r="A326" s="454" t="s">
        <v>185</v>
      </c>
      <c r="B326" s="57" t="s">
        <v>75</v>
      </c>
      <c r="C326" s="57" t="s">
        <v>77</v>
      </c>
      <c r="D326" s="8" t="s">
        <v>78</v>
      </c>
      <c r="E326" s="24">
        <v>1.4</v>
      </c>
      <c r="F326" s="24"/>
      <c r="G326" s="269" t="s">
        <v>30</v>
      </c>
      <c r="H326" s="328">
        <v>42725</v>
      </c>
      <c r="I326" s="24"/>
      <c r="J326" s="342"/>
      <c r="K326" s="63"/>
      <c r="L326" s="329"/>
      <c r="M326" s="343"/>
      <c r="N326" s="63"/>
      <c r="O326" s="51"/>
    </row>
    <row r="327" spans="1:15" x14ac:dyDescent="0.25">
      <c r="A327" s="454"/>
      <c r="B327" s="57" t="s">
        <v>76</v>
      </c>
      <c r="C327" s="57" t="s">
        <v>77</v>
      </c>
      <c r="D327" s="9" t="s">
        <v>78</v>
      </c>
      <c r="E327" s="24">
        <v>0.1</v>
      </c>
      <c r="F327" s="24"/>
      <c r="G327" s="269" t="s">
        <v>30</v>
      </c>
      <c r="H327" s="328">
        <v>42725</v>
      </c>
      <c r="I327" s="24"/>
      <c r="J327" s="342"/>
      <c r="K327" s="63"/>
      <c r="L327" s="329"/>
      <c r="M327" s="343"/>
      <c r="N327" s="63"/>
      <c r="O327" s="51"/>
    </row>
    <row r="328" spans="1:15" x14ac:dyDescent="0.25">
      <c r="A328" s="189"/>
      <c r="B328" s="329"/>
      <c r="C328" s="329"/>
      <c r="D328" s="329"/>
      <c r="E328" s="329"/>
      <c r="F328" s="329"/>
      <c r="G328" s="257"/>
      <c r="H328" s="190"/>
      <c r="I328" s="190"/>
      <c r="J328" s="190"/>
      <c r="K328" s="189"/>
      <c r="L328" s="190"/>
      <c r="M328" s="190"/>
      <c r="N328" s="189"/>
      <c r="O328" s="194"/>
    </row>
    <row r="329" spans="1:15" x14ac:dyDescent="0.25">
      <c r="A329" s="450" t="s">
        <v>72</v>
      </c>
      <c r="B329" s="57" t="s">
        <v>74</v>
      </c>
      <c r="C329" s="57" t="s">
        <v>77</v>
      </c>
      <c r="D329" s="8" t="s">
        <v>78</v>
      </c>
      <c r="E329" s="24">
        <v>1.1000000000000001</v>
      </c>
      <c r="F329" s="327">
        <v>4</v>
      </c>
      <c r="G329" s="269" t="s">
        <v>30</v>
      </c>
      <c r="H329" s="328">
        <v>42755</v>
      </c>
      <c r="I329" s="24"/>
      <c r="J329" s="342"/>
      <c r="K329" s="63"/>
      <c r="L329" s="329"/>
      <c r="M329" s="343"/>
      <c r="N329" s="63"/>
      <c r="O329" s="51"/>
    </row>
    <row r="330" spans="1:15" ht="36.75" x14ac:dyDescent="0.25">
      <c r="A330" s="454" t="s">
        <v>73</v>
      </c>
      <c r="B330" s="57" t="s">
        <v>75</v>
      </c>
      <c r="C330" s="57" t="s">
        <v>77</v>
      </c>
      <c r="D330" s="8" t="s">
        <v>78</v>
      </c>
      <c r="E330" s="24">
        <v>0.6</v>
      </c>
      <c r="F330" s="16"/>
      <c r="G330" s="269" t="s">
        <v>30</v>
      </c>
      <c r="H330" s="328">
        <v>42755</v>
      </c>
      <c r="I330" s="24"/>
      <c r="J330" s="342"/>
      <c r="K330" s="63"/>
      <c r="L330" s="329"/>
      <c r="M330" s="343"/>
      <c r="N330" s="63"/>
      <c r="O330" s="51"/>
    </row>
    <row r="331" spans="1:15" x14ac:dyDescent="0.25">
      <c r="A331" s="454"/>
      <c r="B331" s="57" t="s">
        <v>76</v>
      </c>
      <c r="C331" s="57" t="s">
        <v>77</v>
      </c>
      <c r="D331" s="8" t="s">
        <v>78</v>
      </c>
      <c r="E331" s="24">
        <v>0.5</v>
      </c>
      <c r="F331" s="16"/>
      <c r="G331" s="269" t="s">
        <v>30</v>
      </c>
      <c r="H331" s="328">
        <v>42755</v>
      </c>
      <c r="I331" s="24"/>
      <c r="J331" s="342"/>
      <c r="K331" s="63"/>
      <c r="L331" s="329"/>
      <c r="M331" s="343"/>
      <c r="N331" s="63"/>
      <c r="O331" s="51"/>
    </row>
    <row r="332" spans="1:15" x14ac:dyDescent="0.25">
      <c r="A332" s="450"/>
      <c r="B332" s="64"/>
      <c r="C332" s="64"/>
      <c r="D332" s="64"/>
      <c r="E332" s="329"/>
      <c r="F332" s="326"/>
      <c r="G332" s="425"/>
      <c r="H332" s="329"/>
      <c r="I332" s="329"/>
      <c r="J332" s="343"/>
      <c r="K332" s="63"/>
      <c r="L332" s="329"/>
      <c r="M332" s="343"/>
      <c r="N332" s="63"/>
      <c r="O332" s="51"/>
    </row>
    <row r="333" spans="1:15" x14ac:dyDescent="0.25">
      <c r="A333" s="450" t="s">
        <v>80</v>
      </c>
      <c r="B333" s="57" t="s">
        <v>74</v>
      </c>
      <c r="C333" s="57" t="s">
        <v>77</v>
      </c>
      <c r="D333" s="8" t="s">
        <v>78</v>
      </c>
      <c r="E333" s="24">
        <v>0.8</v>
      </c>
      <c r="F333" s="327">
        <v>4</v>
      </c>
      <c r="G333" s="269" t="s">
        <v>30</v>
      </c>
      <c r="H333" s="328">
        <v>42755</v>
      </c>
      <c r="I333" s="24"/>
      <c r="J333" s="342"/>
      <c r="K333" s="63"/>
      <c r="L333" s="329"/>
      <c r="M333" s="343"/>
      <c r="N333" s="63"/>
      <c r="O333" s="51"/>
    </row>
    <row r="334" spans="1:15" ht="36.75" x14ac:dyDescent="0.25">
      <c r="A334" s="454" t="s">
        <v>81</v>
      </c>
      <c r="B334" s="57" t="s">
        <v>75</v>
      </c>
      <c r="C334" s="57" t="s">
        <v>77</v>
      </c>
      <c r="D334" s="8" t="s">
        <v>78</v>
      </c>
      <c r="E334" s="24">
        <v>0.6</v>
      </c>
      <c r="F334" s="16"/>
      <c r="G334" s="269" t="s">
        <v>30</v>
      </c>
      <c r="H334" s="328">
        <v>42755</v>
      </c>
      <c r="I334" s="24"/>
      <c r="J334" s="342"/>
      <c r="K334" s="63"/>
      <c r="L334" s="329"/>
      <c r="M334" s="343"/>
      <c r="N334" s="63"/>
      <c r="O334" s="51"/>
    </row>
    <row r="335" spans="1:15" x14ac:dyDescent="0.25">
      <c r="A335" s="454"/>
      <c r="B335" s="57" t="s">
        <v>76</v>
      </c>
      <c r="C335" s="57" t="s">
        <v>77</v>
      </c>
      <c r="D335" s="8" t="s">
        <v>78</v>
      </c>
      <c r="E335" s="24">
        <v>0.5</v>
      </c>
      <c r="F335" s="16"/>
      <c r="G335" s="269" t="s">
        <v>30</v>
      </c>
      <c r="H335" s="328">
        <v>42755</v>
      </c>
      <c r="I335" s="24"/>
      <c r="J335" s="342"/>
      <c r="K335" s="63"/>
      <c r="L335" s="329"/>
      <c r="M335" s="343"/>
      <c r="N335" s="63"/>
      <c r="O335" s="51"/>
    </row>
    <row r="336" spans="1:15" x14ac:dyDescent="0.25">
      <c r="A336" s="452"/>
      <c r="B336" s="64"/>
      <c r="C336" s="64"/>
      <c r="D336" s="64"/>
      <c r="E336" s="329"/>
      <c r="F336" s="326"/>
      <c r="G336" s="425"/>
      <c r="H336" s="329"/>
      <c r="I336" s="329"/>
      <c r="J336" s="343"/>
      <c r="K336" s="63"/>
      <c r="L336" s="329"/>
      <c r="M336" s="343"/>
      <c r="N336" s="63"/>
      <c r="O336" s="51"/>
    </row>
    <row r="337" spans="1:15" x14ac:dyDescent="0.25">
      <c r="A337" s="450" t="s">
        <v>105</v>
      </c>
      <c r="B337" s="57" t="s">
        <v>74</v>
      </c>
      <c r="C337" s="57" t="s">
        <v>77</v>
      </c>
      <c r="D337" s="9" t="s">
        <v>78</v>
      </c>
      <c r="E337" s="24">
        <v>2.8</v>
      </c>
      <c r="F337" s="327">
        <v>4</v>
      </c>
      <c r="G337" s="269" t="s">
        <v>30</v>
      </c>
      <c r="H337" s="328">
        <v>42755</v>
      </c>
      <c r="I337" s="24"/>
      <c r="J337" s="342"/>
      <c r="K337" s="63"/>
      <c r="L337" s="329"/>
      <c r="M337" s="343"/>
      <c r="N337" s="63"/>
      <c r="O337" s="51"/>
    </row>
    <row r="338" spans="1:15" ht="36.75" x14ac:dyDescent="0.25">
      <c r="A338" s="454" t="s">
        <v>185</v>
      </c>
      <c r="B338" s="57" t="s">
        <v>75</v>
      </c>
      <c r="C338" s="57" t="s">
        <v>77</v>
      </c>
      <c r="D338" s="8" t="s">
        <v>78</v>
      </c>
      <c r="E338" s="24">
        <v>2.2000000000000002</v>
      </c>
      <c r="F338" s="24"/>
      <c r="G338" s="269" t="s">
        <v>30</v>
      </c>
      <c r="H338" s="328">
        <v>42755</v>
      </c>
      <c r="I338" s="24"/>
      <c r="J338" s="342"/>
      <c r="K338" s="63"/>
      <c r="L338" s="329"/>
      <c r="M338" s="343"/>
      <c r="N338" s="63"/>
      <c r="O338" s="51"/>
    </row>
    <row r="339" spans="1:15" x14ac:dyDescent="0.25">
      <c r="A339" s="454"/>
      <c r="B339" s="57" t="s">
        <v>76</v>
      </c>
      <c r="C339" s="57" t="s">
        <v>77</v>
      </c>
      <c r="D339" s="9" t="s">
        <v>78</v>
      </c>
      <c r="E339" s="24">
        <v>0.6</v>
      </c>
      <c r="F339" s="24"/>
      <c r="G339" s="269" t="s">
        <v>30</v>
      </c>
      <c r="H339" s="328">
        <v>42755</v>
      </c>
      <c r="I339" s="24"/>
      <c r="J339" s="342"/>
      <c r="K339" s="63"/>
      <c r="L339" s="329"/>
      <c r="M339" s="343"/>
      <c r="N339" s="63"/>
      <c r="O339" s="51"/>
    </row>
    <row r="340" spans="1:15" x14ac:dyDescent="0.25">
      <c r="A340" s="189"/>
      <c r="B340" s="329"/>
      <c r="C340" s="329"/>
      <c r="D340" s="329"/>
      <c r="E340" s="329"/>
      <c r="F340" s="329"/>
      <c r="G340" s="257"/>
      <c r="H340" s="190"/>
      <c r="I340" s="190"/>
      <c r="J340" s="190"/>
      <c r="K340" s="189"/>
      <c r="L340" s="190"/>
      <c r="M340" s="190"/>
      <c r="N340" s="189"/>
      <c r="O340" s="194"/>
    </row>
    <row r="341" spans="1:15" x14ac:dyDescent="0.25">
      <c r="A341" s="450" t="s">
        <v>72</v>
      </c>
      <c r="B341" s="57" t="s">
        <v>74</v>
      </c>
      <c r="C341" s="57" t="s">
        <v>77</v>
      </c>
      <c r="D341" s="8" t="s">
        <v>78</v>
      </c>
      <c r="E341" s="24">
        <v>1.9</v>
      </c>
      <c r="F341" s="327">
        <v>4</v>
      </c>
      <c r="G341" s="269" t="s">
        <v>30</v>
      </c>
      <c r="H341" s="328">
        <v>42787</v>
      </c>
      <c r="I341" s="24"/>
      <c r="J341" s="342"/>
      <c r="K341" s="63"/>
      <c r="L341" s="329"/>
      <c r="M341" s="343"/>
      <c r="N341" s="63"/>
      <c r="O341" s="51"/>
    </row>
    <row r="342" spans="1:15" ht="36.75" x14ac:dyDescent="0.25">
      <c r="A342" s="454" t="s">
        <v>73</v>
      </c>
      <c r="B342" s="57" t="s">
        <v>75</v>
      </c>
      <c r="C342" s="57" t="s">
        <v>77</v>
      </c>
      <c r="D342" s="8" t="s">
        <v>78</v>
      </c>
      <c r="E342" s="24">
        <v>1.2</v>
      </c>
      <c r="F342" s="16"/>
      <c r="G342" s="269" t="s">
        <v>30</v>
      </c>
      <c r="H342" s="328">
        <v>42787</v>
      </c>
      <c r="I342" s="24"/>
      <c r="J342" s="342"/>
      <c r="K342" s="63"/>
      <c r="L342" s="329"/>
      <c r="M342" s="343"/>
      <c r="N342" s="63"/>
      <c r="O342" s="51"/>
    </row>
    <row r="343" spans="1:15" x14ac:dyDescent="0.25">
      <c r="A343" s="454"/>
      <c r="B343" s="57" t="s">
        <v>76</v>
      </c>
      <c r="C343" s="57" t="s">
        <v>77</v>
      </c>
      <c r="D343" s="8" t="s">
        <v>78</v>
      </c>
      <c r="E343" s="24">
        <v>0.6</v>
      </c>
      <c r="F343" s="16"/>
      <c r="G343" s="269" t="s">
        <v>30</v>
      </c>
      <c r="H343" s="328">
        <v>42787</v>
      </c>
      <c r="I343" s="24"/>
      <c r="J343" s="342"/>
      <c r="K343" s="63"/>
      <c r="L343" s="329"/>
      <c r="M343" s="343"/>
      <c r="N343" s="63"/>
      <c r="O343" s="51"/>
    </row>
    <row r="344" spans="1:15" x14ac:dyDescent="0.25">
      <c r="A344" s="450"/>
      <c r="B344" s="64"/>
      <c r="C344" s="64"/>
      <c r="D344" s="64"/>
      <c r="E344" s="329"/>
      <c r="F344" s="326"/>
      <c r="G344" s="425"/>
      <c r="H344" s="329"/>
      <c r="I344" s="329"/>
      <c r="J344" s="343"/>
      <c r="K344" s="63"/>
      <c r="L344" s="329"/>
      <c r="M344" s="343"/>
      <c r="N344" s="63"/>
      <c r="O344" s="51"/>
    </row>
    <row r="345" spans="1:15" ht="45" x14ac:dyDescent="0.25">
      <c r="A345" s="450" t="s">
        <v>80</v>
      </c>
      <c r="B345" s="57" t="s">
        <v>74</v>
      </c>
      <c r="C345" s="57" t="s">
        <v>77</v>
      </c>
      <c r="D345" s="8" t="s">
        <v>78</v>
      </c>
      <c r="E345" s="24">
        <v>5.3</v>
      </c>
      <c r="F345" s="327">
        <v>4</v>
      </c>
      <c r="G345" s="269" t="s">
        <v>202</v>
      </c>
      <c r="H345" s="328">
        <v>42787</v>
      </c>
      <c r="I345" s="24"/>
      <c r="J345" s="342"/>
      <c r="K345" s="63"/>
      <c r="L345" s="329"/>
      <c r="M345" s="190"/>
      <c r="N345" s="63" t="s">
        <v>204</v>
      </c>
      <c r="O345" s="12" t="s">
        <v>203</v>
      </c>
    </row>
    <row r="346" spans="1:15" ht="36.75" x14ac:dyDescent="0.25">
      <c r="A346" s="454" t="s">
        <v>81</v>
      </c>
      <c r="B346" s="57" t="s">
        <v>75</v>
      </c>
      <c r="C346" s="57" t="s">
        <v>77</v>
      </c>
      <c r="D346" s="8" t="s">
        <v>78</v>
      </c>
      <c r="E346" s="24">
        <v>4.7</v>
      </c>
      <c r="F346" s="16"/>
      <c r="G346" s="269" t="s">
        <v>30</v>
      </c>
      <c r="H346" s="328">
        <v>42787</v>
      </c>
      <c r="I346" s="24"/>
      <c r="J346" s="342"/>
      <c r="K346" s="63"/>
      <c r="L346" s="329"/>
      <c r="M346" s="343"/>
      <c r="N346" s="63"/>
      <c r="O346" s="51"/>
    </row>
    <row r="347" spans="1:15" x14ac:dyDescent="0.25">
      <c r="A347" s="454"/>
      <c r="B347" s="57" t="s">
        <v>76</v>
      </c>
      <c r="C347" s="57" t="s">
        <v>77</v>
      </c>
      <c r="D347" s="8" t="s">
        <v>78</v>
      </c>
      <c r="E347" s="24">
        <v>0.6</v>
      </c>
      <c r="F347" s="16"/>
      <c r="G347" s="269" t="s">
        <v>30</v>
      </c>
      <c r="H347" s="328">
        <v>42787</v>
      </c>
      <c r="I347" s="24"/>
      <c r="J347" s="342"/>
      <c r="K347" s="63"/>
      <c r="L347" s="329"/>
      <c r="M347" s="343"/>
      <c r="N347" s="63"/>
      <c r="O347" s="51"/>
    </row>
    <row r="348" spans="1:15" x14ac:dyDescent="0.25">
      <c r="A348" s="452"/>
      <c r="B348" s="64"/>
      <c r="C348" s="64"/>
      <c r="D348" s="64"/>
      <c r="E348" s="329"/>
      <c r="F348" s="326"/>
      <c r="G348" s="425"/>
      <c r="H348" s="329"/>
      <c r="I348" s="329"/>
      <c r="J348" s="343"/>
      <c r="K348" s="63"/>
      <c r="L348" s="329"/>
      <c r="M348" s="343"/>
      <c r="N348" s="63"/>
      <c r="O348" s="51"/>
    </row>
    <row r="349" spans="1:15" x14ac:dyDescent="0.25">
      <c r="A349" s="450" t="s">
        <v>105</v>
      </c>
      <c r="B349" s="57" t="s">
        <v>74</v>
      </c>
      <c r="C349" s="57" t="s">
        <v>77</v>
      </c>
      <c r="D349" s="9" t="s">
        <v>78</v>
      </c>
      <c r="E349" s="24">
        <v>3</v>
      </c>
      <c r="F349" s="327">
        <v>4</v>
      </c>
      <c r="G349" s="269" t="s">
        <v>30</v>
      </c>
      <c r="H349" s="328">
        <v>42787</v>
      </c>
      <c r="I349" s="24"/>
      <c r="J349" s="342"/>
      <c r="K349" s="63"/>
      <c r="L349" s="329"/>
      <c r="M349" s="343"/>
      <c r="N349" s="63"/>
      <c r="O349" s="51"/>
    </row>
    <row r="350" spans="1:15" ht="36.75" x14ac:dyDescent="0.25">
      <c r="A350" s="454" t="s">
        <v>185</v>
      </c>
      <c r="B350" s="57" t="s">
        <v>75</v>
      </c>
      <c r="C350" s="57" t="s">
        <v>77</v>
      </c>
      <c r="D350" s="8" t="s">
        <v>78</v>
      </c>
      <c r="E350" s="24">
        <v>2.4</v>
      </c>
      <c r="F350" s="24"/>
      <c r="G350" s="269" t="s">
        <v>30</v>
      </c>
      <c r="H350" s="328">
        <v>42787</v>
      </c>
      <c r="I350" s="24"/>
      <c r="J350" s="342"/>
      <c r="K350" s="63"/>
      <c r="L350" s="329"/>
      <c r="M350" s="343"/>
      <c r="N350" s="63"/>
      <c r="O350" s="51"/>
    </row>
    <row r="351" spans="1:15" x14ac:dyDescent="0.25">
      <c r="A351" s="454"/>
      <c r="B351" s="57" t="s">
        <v>76</v>
      </c>
      <c r="C351" s="57" t="s">
        <v>77</v>
      </c>
      <c r="D351" s="9" t="s">
        <v>78</v>
      </c>
      <c r="E351" s="24">
        <v>0.6</v>
      </c>
      <c r="F351" s="24"/>
      <c r="G351" s="269" t="s">
        <v>30</v>
      </c>
      <c r="H351" s="328">
        <v>42787</v>
      </c>
      <c r="I351" s="24"/>
      <c r="J351" s="342"/>
      <c r="K351" s="63"/>
      <c r="L351" s="329"/>
      <c r="M351" s="343"/>
      <c r="N351" s="63"/>
      <c r="O351" s="51"/>
    </row>
    <row r="352" spans="1:15" x14ac:dyDescent="0.25">
      <c r="A352" s="189"/>
      <c r="B352" s="329"/>
      <c r="C352" s="329"/>
      <c r="D352" s="329"/>
      <c r="E352" s="329"/>
      <c r="F352" s="329"/>
      <c r="G352" s="257"/>
      <c r="H352" s="190"/>
      <c r="I352" s="190"/>
      <c r="J352" s="190"/>
      <c r="K352" s="189"/>
      <c r="L352" s="190"/>
      <c r="M352" s="190"/>
      <c r="N352" s="189"/>
      <c r="O352" s="194"/>
    </row>
    <row r="353" spans="1:15" x14ac:dyDescent="0.25">
      <c r="A353" s="58" t="s">
        <v>72</v>
      </c>
      <c r="B353" s="57" t="s">
        <v>74</v>
      </c>
      <c r="C353" s="57" t="s">
        <v>77</v>
      </c>
      <c r="D353" s="8" t="s">
        <v>78</v>
      </c>
      <c r="E353" s="24">
        <v>0.6</v>
      </c>
      <c r="F353" s="24"/>
      <c r="G353" s="261" t="s">
        <v>30</v>
      </c>
      <c r="H353" s="328">
        <v>42818</v>
      </c>
      <c r="I353" s="24"/>
      <c r="J353" s="342"/>
      <c r="K353" s="63"/>
      <c r="L353" s="329"/>
      <c r="M353" s="343"/>
      <c r="N353" s="63"/>
      <c r="O353" s="51"/>
    </row>
    <row r="354" spans="1:15" ht="36.75" x14ac:dyDescent="0.25">
      <c r="A354" s="150" t="s">
        <v>73</v>
      </c>
      <c r="B354" s="57" t="s">
        <v>75</v>
      </c>
      <c r="C354" s="57" t="s">
        <v>77</v>
      </c>
      <c r="D354" s="8" t="s">
        <v>78</v>
      </c>
      <c r="E354" s="24">
        <v>0.5</v>
      </c>
      <c r="F354" s="24"/>
      <c r="G354" s="261" t="s">
        <v>30</v>
      </c>
      <c r="H354" s="328">
        <v>42818</v>
      </c>
      <c r="I354" s="24"/>
      <c r="J354" s="342"/>
      <c r="K354" s="63"/>
      <c r="L354" s="329"/>
      <c r="M354" s="343"/>
      <c r="N354" s="63"/>
      <c r="O354" s="51"/>
    </row>
    <row r="355" spans="1:15" x14ac:dyDescent="0.25">
      <c r="A355" s="150"/>
      <c r="B355" s="57" t="s">
        <v>76</v>
      </c>
      <c r="C355" s="57" t="s">
        <v>77</v>
      </c>
      <c r="D355" s="333" t="s">
        <v>78</v>
      </c>
      <c r="E355" s="24">
        <v>0.1</v>
      </c>
      <c r="F355" s="24"/>
      <c r="G355" s="261" t="s">
        <v>30</v>
      </c>
      <c r="H355" s="328">
        <v>42818</v>
      </c>
      <c r="I355" s="24"/>
      <c r="J355" s="342"/>
      <c r="K355" s="63"/>
      <c r="L355" s="329"/>
      <c r="M355" s="343"/>
      <c r="N355" s="63"/>
      <c r="O355" s="51"/>
    </row>
    <row r="356" spans="1:15" x14ac:dyDescent="0.25">
      <c r="A356" s="58"/>
      <c r="B356" s="64"/>
      <c r="C356" s="64"/>
      <c r="D356" s="64"/>
      <c r="E356" s="329"/>
      <c r="F356" s="329"/>
      <c r="G356" s="330"/>
      <c r="H356" s="134"/>
      <c r="I356" s="329"/>
      <c r="J356" s="343"/>
      <c r="K356" s="63"/>
      <c r="L356" s="329"/>
      <c r="M356" s="343"/>
      <c r="N356" s="63"/>
      <c r="O356" s="51"/>
    </row>
    <row r="357" spans="1:15" x14ac:dyDescent="0.25">
      <c r="A357" s="58" t="s">
        <v>80</v>
      </c>
      <c r="B357" s="57" t="s">
        <v>74</v>
      </c>
      <c r="C357" s="57" t="s">
        <v>77</v>
      </c>
      <c r="D357" s="332" t="s">
        <v>78</v>
      </c>
      <c r="E357" s="24">
        <v>1.1000000000000001</v>
      </c>
      <c r="F357" s="24"/>
      <c r="G357" s="261" t="s">
        <v>30</v>
      </c>
      <c r="H357" s="328">
        <v>42818</v>
      </c>
      <c r="I357" s="24"/>
      <c r="J357" s="342"/>
      <c r="K357" s="63"/>
      <c r="L357" s="329"/>
      <c r="M357" s="343"/>
      <c r="N357" s="63"/>
      <c r="O357" s="51"/>
    </row>
    <row r="358" spans="1:15" ht="36.75" x14ac:dyDescent="0.25">
      <c r="A358" s="150" t="s">
        <v>81</v>
      </c>
      <c r="B358" s="57" t="s">
        <v>75</v>
      </c>
      <c r="C358" s="57" t="s">
        <v>77</v>
      </c>
      <c r="D358" s="8" t="s">
        <v>78</v>
      </c>
      <c r="E358" s="24">
        <v>1</v>
      </c>
      <c r="F358" s="24"/>
      <c r="G358" s="261" t="s">
        <v>30</v>
      </c>
      <c r="H358" s="328">
        <v>42818</v>
      </c>
      <c r="I358" s="24"/>
      <c r="J358" s="342"/>
      <c r="K358" s="63"/>
      <c r="L358" s="329"/>
      <c r="M358" s="343"/>
      <c r="N358" s="63"/>
      <c r="O358" s="51"/>
    </row>
    <row r="359" spans="1:15" x14ac:dyDescent="0.25">
      <c r="A359" s="150"/>
      <c r="B359" s="57" t="s">
        <v>76</v>
      </c>
      <c r="C359" s="57" t="s">
        <v>77</v>
      </c>
      <c r="D359" s="8" t="s">
        <v>78</v>
      </c>
      <c r="E359" s="24">
        <v>0.1</v>
      </c>
      <c r="F359" s="24"/>
      <c r="G359" s="261" t="s">
        <v>30</v>
      </c>
      <c r="H359" s="328">
        <v>42818</v>
      </c>
      <c r="I359" s="24"/>
      <c r="J359" s="342"/>
      <c r="K359" s="63"/>
      <c r="L359" s="329"/>
      <c r="M359" s="343"/>
      <c r="N359" s="63"/>
      <c r="O359" s="51"/>
    </row>
    <row r="360" spans="1:15" x14ac:dyDescent="0.25">
      <c r="A360" s="54"/>
      <c r="B360" s="64"/>
      <c r="C360" s="64"/>
      <c r="D360" s="64"/>
      <c r="E360" s="329"/>
      <c r="F360" s="329"/>
      <c r="G360" s="330"/>
      <c r="H360" s="134"/>
      <c r="I360" s="329"/>
      <c r="J360" s="343"/>
      <c r="K360" s="63"/>
      <c r="L360" s="329"/>
      <c r="M360" s="343"/>
      <c r="N360" s="63"/>
      <c r="O360" s="51"/>
    </row>
    <row r="361" spans="1:15" x14ac:dyDescent="0.25">
      <c r="A361" s="58" t="s">
        <v>105</v>
      </c>
      <c r="B361" s="57" t="s">
        <v>74</v>
      </c>
      <c r="C361" s="57" t="s">
        <v>77</v>
      </c>
      <c r="D361" s="9" t="s">
        <v>78</v>
      </c>
      <c r="E361" s="24">
        <v>0.9</v>
      </c>
      <c r="F361" s="24"/>
      <c r="G361" s="261" t="s">
        <v>30</v>
      </c>
      <c r="H361" s="328">
        <v>42818</v>
      </c>
      <c r="I361" s="24"/>
      <c r="J361" s="342"/>
      <c r="K361" s="63"/>
      <c r="L361" s="329"/>
      <c r="M361" s="343"/>
      <c r="N361" s="63"/>
      <c r="O361" s="51"/>
    </row>
    <row r="362" spans="1:15" ht="36.75" x14ac:dyDescent="0.25">
      <c r="A362" s="150" t="s">
        <v>185</v>
      </c>
      <c r="B362" s="57" t="s">
        <v>75</v>
      </c>
      <c r="C362" s="57" t="s">
        <v>77</v>
      </c>
      <c r="D362" s="8" t="s">
        <v>78</v>
      </c>
      <c r="E362" s="24">
        <v>0.6</v>
      </c>
      <c r="F362" s="24"/>
      <c r="G362" s="261" t="s">
        <v>30</v>
      </c>
      <c r="H362" s="328">
        <v>42818</v>
      </c>
      <c r="I362" s="24"/>
      <c r="J362" s="342"/>
      <c r="K362" s="63"/>
      <c r="L362" s="329"/>
      <c r="M362" s="343"/>
      <c r="N362" s="63"/>
      <c r="O362" s="51"/>
    </row>
    <row r="363" spans="1:15" x14ac:dyDescent="0.25">
      <c r="A363" s="150"/>
      <c r="B363" s="57" t="s">
        <v>76</v>
      </c>
      <c r="C363" s="57" t="s">
        <v>77</v>
      </c>
      <c r="D363" s="9" t="s">
        <v>78</v>
      </c>
      <c r="E363" s="24">
        <v>0.3</v>
      </c>
      <c r="F363" s="24"/>
      <c r="G363" s="261" t="s">
        <v>30</v>
      </c>
      <c r="H363" s="328">
        <v>42818</v>
      </c>
      <c r="I363" s="24"/>
      <c r="J363" s="342"/>
      <c r="K363" s="63"/>
      <c r="L363" s="329"/>
      <c r="M363" s="343"/>
      <c r="N363" s="63"/>
      <c r="O363" s="51"/>
    </row>
    <row r="364" spans="1:15" x14ac:dyDescent="0.25">
      <c r="A364" s="189"/>
      <c r="B364" s="190"/>
      <c r="C364" s="190"/>
      <c r="D364" s="190"/>
      <c r="E364" s="190"/>
      <c r="F364" s="190"/>
      <c r="G364" s="257"/>
      <c r="H364" s="190"/>
      <c r="I364" s="190"/>
      <c r="J364" s="190"/>
      <c r="K364" s="189"/>
      <c r="L364" s="190"/>
      <c r="M364" s="190"/>
      <c r="N364" s="189"/>
      <c r="O364" s="194"/>
    </row>
    <row r="365" spans="1:15" x14ac:dyDescent="0.25">
      <c r="A365" s="58" t="s">
        <v>72</v>
      </c>
      <c r="B365" s="57" t="s">
        <v>74</v>
      </c>
      <c r="C365" s="57" t="s">
        <v>77</v>
      </c>
      <c r="D365" s="100" t="s">
        <v>78</v>
      </c>
      <c r="E365" s="24">
        <v>1</v>
      </c>
      <c r="F365" s="24"/>
      <c r="G365" s="261" t="s">
        <v>30</v>
      </c>
      <c r="H365" s="328">
        <v>42846</v>
      </c>
      <c r="I365" s="24"/>
      <c r="J365" s="342"/>
      <c r="K365" s="63"/>
      <c r="L365" s="329"/>
      <c r="M365" s="343"/>
      <c r="N365" s="63"/>
      <c r="O365" s="51"/>
    </row>
    <row r="366" spans="1:15" ht="36.75" x14ac:dyDescent="0.25">
      <c r="A366" s="150" t="s">
        <v>73</v>
      </c>
      <c r="B366" s="57" t="s">
        <v>75</v>
      </c>
      <c r="C366" s="57" t="s">
        <v>77</v>
      </c>
      <c r="D366" s="100" t="s">
        <v>78</v>
      </c>
      <c r="E366" s="24">
        <v>0.7</v>
      </c>
      <c r="F366" s="24"/>
      <c r="G366" s="261" t="s">
        <v>30</v>
      </c>
      <c r="H366" s="328">
        <v>42846</v>
      </c>
      <c r="I366" s="24"/>
      <c r="J366" s="342"/>
      <c r="K366" s="63"/>
      <c r="L366" s="329"/>
      <c r="M366" s="343"/>
      <c r="N366" s="63"/>
      <c r="O366" s="51"/>
    </row>
    <row r="367" spans="1:15" x14ac:dyDescent="0.25">
      <c r="A367" s="150"/>
      <c r="B367" s="57" t="s">
        <v>76</v>
      </c>
      <c r="C367" s="57" t="s">
        <v>77</v>
      </c>
      <c r="D367" s="180" t="s">
        <v>78</v>
      </c>
      <c r="E367" s="24">
        <v>0.3</v>
      </c>
      <c r="F367" s="24"/>
      <c r="G367" s="261" t="s">
        <v>30</v>
      </c>
      <c r="H367" s="328">
        <v>42846</v>
      </c>
      <c r="I367" s="24"/>
      <c r="J367" s="342"/>
      <c r="K367" s="63"/>
      <c r="L367" s="329"/>
      <c r="M367" s="343"/>
      <c r="N367" s="63"/>
      <c r="O367" s="51"/>
    </row>
    <row r="368" spans="1:15" x14ac:dyDescent="0.25">
      <c r="A368" s="58"/>
      <c r="B368" s="64"/>
      <c r="C368" s="64"/>
      <c r="D368" s="145"/>
      <c r="E368" s="329"/>
      <c r="F368" s="329"/>
      <c r="G368" s="330"/>
      <c r="H368" s="329"/>
      <c r="I368" s="329"/>
      <c r="J368" s="343"/>
      <c r="K368" s="63"/>
      <c r="L368" s="329"/>
      <c r="M368" s="343"/>
      <c r="N368" s="63"/>
      <c r="O368" s="51"/>
    </row>
    <row r="369" spans="1:15" x14ac:dyDescent="0.25">
      <c r="A369" s="58" t="s">
        <v>80</v>
      </c>
      <c r="B369" s="57" t="s">
        <v>74</v>
      </c>
      <c r="C369" s="57" t="s">
        <v>77</v>
      </c>
      <c r="D369" s="144" t="s">
        <v>78</v>
      </c>
      <c r="E369" s="24">
        <v>0.6</v>
      </c>
      <c r="F369" s="24"/>
      <c r="G369" s="261" t="s">
        <v>30</v>
      </c>
      <c r="H369" s="328">
        <v>42846</v>
      </c>
      <c r="I369" s="24"/>
      <c r="J369" s="342"/>
      <c r="K369" s="63"/>
      <c r="L369" s="329"/>
      <c r="M369" s="343"/>
      <c r="N369" s="63"/>
      <c r="O369" s="51"/>
    </row>
    <row r="370" spans="1:15" ht="36.75" x14ac:dyDescent="0.25">
      <c r="A370" s="150" t="s">
        <v>81</v>
      </c>
      <c r="B370" s="57" t="s">
        <v>75</v>
      </c>
      <c r="C370" s="57" t="s">
        <v>77</v>
      </c>
      <c r="D370" s="100" t="s">
        <v>78</v>
      </c>
      <c r="E370" s="24">
        <v>0.4</v>
      </c>
      <c r="F370" s="24"/>
      <c r="G370" s="261" t="s">
        <v>30</v>
      </c>
      <c r="H370" s="328">
        <v>42846</v>
      </c>
      <c r="I370" s="24"/>
      <c r="J370" s="342"/>
      <c r="K370" s="63"/>
      <c r="L370" s="329"/>
      <c r="M370" s="343"/>
      <c r="N370" s="63"/>
      <c r="O370" s="51"/>
    </row>
    <row r="371" spans="1:15" x14ac:dyDescent="0.25">
      <c r="A371" s="150"/>
      <c r="B371" s="57" t="s">
        <v>76</v>
      </c>
      <c r="C371" s="57" t="s">
        <v>77</v>
      </c>
      <c r="D371" s="100" t="s">
        <v>78</v>
      </c>
      <c r="E371" s="24">
        <v>0.2</v>
      </c>
      <c r="F371" s="24"/>
      <c r="G371" s="261" t="s">
        <v>30</v>
      </c>
      <c r="H371" s="328">
        <v>42846</v>
      </c>
      <c r="I371" s="24"/>
      <c r="J371" s="342"/>
      <c r="K371" s="63"/>
      <c r="L371" s="329"/>
      <c r="M371" s="343"/>
      <c r="N371" s="63"/>
      <c r="O371" s="51"/>
    </row>
    <row r="372" spans="1:15" x14ac:dyDescent="0.25">
      <c r="A372" s="54"/>
      <c r="B372" s="64"/>
      <c r="C372" s="64"/>
      <c r="D372" s="145"/>
      <c r="E372" s="329"/>
      <c r="F372" s="329"/>
      <c r="G372" s="330"/>
      <c r="H372" s="329"/>
      <c r="I372" s="329"/>
      <c r="J372" s="343"/>
      <c r="K372" s="63"/>
      <c r="L372" s="329"/>
      <c r="M372" s="343"/>
      <c r="N372" s="63"/>
      <c r="O372" s="51"/>
    </row>
    <row r="373" spans="1:15" x14ac:dyDescent="0.25">
      <c r="A373" s="58" t="s">
        <v>105</v>
      </c>
      <c r="B373" s="57" t="s">
        <v>74</v>
      </c>
      <c r="C373" s="57" t="s">
        <v>77</v>
      </c>
      <c r="D373" s="78" t="s">
        <v>78</v>
      </c>
      <c r="E373" s="24">
        <v>1.2</v>
      </c>
      <c r="F373" s="24"/>
      <c r="G373" s="261" t="s">
        <v>30</v>
      </c>
      <c r="H373" s="328">
        <v>42846</v>
      </c>
      <c r="I373" s="24"/>
      <c r="J373" s="342"/>
      <c r="K373" s="63"/>
      <c r="L373" s="329"/>
      <c r="M373" s="343"/>
      <c r="N373" s="63"/>
      <c r="O373" s="51"/>
    </row>
    <row r="374" spans="1:15" ht="36.75" x14ac:dyDescent="0.25">
      <c r="A374" s="150" t="s">
        <v>185</v>
      </c>
      <c r="B374" s="57" t="s">
        <v>75</v>
      </c>
      <c r="C374" s="57" t="s">
        <v>77</v>
      </c>
      <c r="D374" s="100" t="s">
        <v>78</v>
      </c>
      <c r="E374" s="24">
        <v>0.9</v>
      </c>
      <c r="F374" s="24"/>
      <c r="G374" s="261" t="s">
        <v>30</v>
      </c>
      <c r="H374" s="328">
        <v>42846</v>
      </c>
      <c r="I374" s="24"/>
      <c r="J374" s="342"/>
      <c r="K374" s="63"/>
      <c r="L374" s="329"/>
      <c r="M374" s="343"/>
      <c r="N374" s="63"/>
      <c r="O374" s="51"/>
    </row>
    <row r="375" spans="1:15" ht="15.75" thickBot="1" x14ac:dyDescent="0.3">
      <c r="A375" s="338"/>
      <c r="B375" s="339" t="s">
        <v>76</v>
      </c>
      <c r="C375" s="339" t="s">
        <v>77</v>
      </c>
      <c r="D375" s="340" t="s">
        <v>78</v>
      </c>
      <c r="E375" s="186">
        <v>0.3</v>
      </c>
      <c r="F375" s="186"/>
      <c r="G375" s="262" t="s">
        <v>30</v>
      </c>
      <c r="H375" s="341">
        <v>42846</v>
      </c>
      <c r="I375" s="186"/>
      <c r="J375" s="344"/>
      <c r="K375" s="348"/>
      <c r="L375" s="350"/>
      <c r="M375" s="351"/>
      <c r="N375" s="348"/>
      <c r="O375" s="349"/>
    </row>
  </sheetData>
  <hyperlinks>
    <hyperlink ref="B4" r:id="rId1" xr:uid="{00000000-0004-0000-0800-000000000000}"/>
  </hyperlinks>
  <pageMargins left="0.11811023622047245" right="0.11811023622047245" top="0.19685039370078741" bottom="0.15748031496062992" header="0.31496062992125984" footer="0.31496062992125984"/>
  <pageSetup paperSize="8"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F304720A73024EB09018FAD1C07C3E" ma:contentTypeVersion="14" ma:contentTypeDescription="Create a new document." ma:contentTypeScope="" ma:versionID="f74bb90e27630e9d87175df74394f731">
  <xsd:schema xmlns:xsd="http://www.w3.org/2001/XMLSchema" xmlns:xs="http://www.w3.org/2001/XMLSchema" xmlns:p="http://schemas.microsoft.com/office/2006/metadata/properties" xmlns:ns2="07a71d95-86f7-445e-a715-8aa5aa0b32ca" xmlns:ns3="09e8bde4-747f-46bf-9f61-b9bc110021f1" targetNamespace="http://schemas.microsoft.com/office/2006/metadata/properties" ma:root="true" ma:fieldsID="8d6e0887436695d6b4d6fa6fb819bb7c" ns2:_="" ns3:_="">
    <xsd:import namespace="07a71d95-86f7-445e-a715-8aa5aa0b32ca"/>
    <xsd:import namespace="09e8bde4-747f-46bf-9f61-b9bc110021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71d95-86f7-445e-a715-8aa5aa0b32c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eb807b1-d44b-4f3d-92d9-911b8eb9bef1}" ma:internalName="TaxCatchAll" ma:showField="CatchAllData" ma:web="07a71d95-86f7-445e-a715-8aa5aa0b32c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9e8bde4-747f-46bf-9f61-b9bc110021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d24f3c2-5e90-42fa-9157-e0720eca62b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7a71d95-86f7-445e-a715-8aa5aa0b32ca" xsi:nil="true"/>
    <lcf76f155ced4ddcb4097134ff3c332f xmlns="09e8bde4-747f-46bf-9f61-b9bc110021f1">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B52CE7-466D-4FDE-8C6A-B42F562A6C99}">
  <ds:schemaRefs>
    <ds:schemaRef ds:uri="http://schemas.microsoft.com/office/2006/metadata/longProperties"/>
  </ds:schemaRefs>
</ds:datastoreItem>
</file>

<file path=customXml/itemProps2.xml><?xml version="1.0" encoding="utf-8"?>
<ds:datastoreItem xmlns:ds="http://schemas.openxmlformats.org/officeDocument/2006/customXml" ds:itemID="{DF700B24-F031-4141-B3A9-CDACBB4A2C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a71d95-86f7-445e-a715-8aa5aa0b32ca"/>
    <ds:schemaRef ds:uri="09e8bde4-747f-46bf-9f61-b9bc110021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C69DB4-6610-4F3D-9435-3A6C0A5A2C4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7a71d95-86f7-445e-a715-8aa5aa0b32ca"/>
    <ds:schemaRef ds:uri="09e8bde4-747f-46bf-9f61-b9bc110021f1"/>
    <ds:schemaRef ds:uri="http://www.w3.org/XML/1998/namespace"/>
    <ds:schemaRef ds:uri="http://purl.org/dc/dcmitype/"/>
  </ds:schemaRefs>
</ds:datastoreItem>
</file>

<file path=customXml/itemProps4.xml><?xml version="1.0" encoding="utf-8"?>
<ds:datastoreItem xmlns:ds="http://schemas.openxmlformats.org/officeDocument/2006/customXml" ds:itemID="{43DEDF7E-4629-4821-8748-A1FBAACF9B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Point 1</vt:lpstr>
      <vt:lpstr>Point 1 </vt:lpstr>
      <vt:lpstr>Point 2</vt:lpstr>
      <vt:lpstr>Point 3</vt:lpstr>
      <vt:lpstr>Point 3 </vt:lpstr>
      <vt:lpstr>Point 4</vt:lpstr>
      <vt:lpstr>Point 4 </vt:lpstr>
      <vt:lpstr>Sampling Point Location Map</vt:lpstr>
      <vt:lpstr>Dust</vt:lpstr>
      <vt:lpstr>dust map</vt:lpstr>
      <vt:lpstr>clay storage</vt:lpstr>
      <vt:lpstr>stack annual loads</vt:lpstr>
      <vt:lpstr>stormwater</vt:lpstr>
      <vt:lpstr>stormwater map</vt:lpstr>
      <vt:lpstr>Noise</vt:lpstr>
      <vt:lpstr>noise map</vt:lpstr>
      <vt:lpstr>landfill</vt:lpstr>
      <vt:lpstr>'clay storage'!Print_Area</vt:lpstr>
      <vt:lpstr>Dust!Print_Area</vt:lpstr>
      <vt:lpstr>landfill!Print_Area</vt:lpstr>
      <vt:lpstr>Noise!Print_Area</vt:lpstr>
      <vt:lpstr>'Point 1'!Print_Area</vt:lpstr>
      <vt:lpstr>'Point 3'!Print_Area</vt:lpstr>
      <vt:lpstr>'Point 4'!Print_Area</vt:lpstr>
      <vt:lpstr>'Sampling Point Location Map'!Print_Area</vt:lpstr>
      <vt:lpstr>'stack annual loads'!Print_Area</vt:lpstr>
      <vt:lpstr>stormwater!Print_Area</vt:lpstr>
    </vt:vector>
  </TitlesOfParts>
  <Company>CSR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 Schofields Monitoring Results</dc:title>
  <dc:creator>CSR Ltd</dc:creator>
  <cp:lastModifiedBy>Liane Peyra</cp:lastModifiedBy>
  <cp:lastPrinted>2014-04-01T23:48:45Z</cp:lastPrinted>
  <dcterms:created xsi:type="dcterms:W3CDTF">2012-06-08T01:37:27Z</dcterms:created>
  <dcterms:modified xsi:type="dcterms:W3CDTF">2024-05-30T22:40:10Z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0x01010048F304720A73024EB09018FAD1C07C3E</vt:lpwstr>
  </property>
  <property fmtid="{D5CDD505-2E9C-101B-9397-08002B2CF9AE}" pid="4" name="MediaServiceImageTags">
    <vt:lpwstr/>
  </property>
</Properties>
</file>